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ubbardresearch0.sharepoint.com/sites/HTMAPMBook/Shared Documents/General/Chapters/Spreadsheets for Website/"/>
    </mc:Choice>
  </mc:AlternateContent>
  <xr:revisionPtr revIDLastSave="657" documentId="8_{630B73A6-A5CD-4CB1-BF3F-F96480125CDB}" xr6:coauthVersionLast="47" xr6:coauthVersionMax="47" xr10:uidLastSave="{A3455CDF-6809-4A70-9DC4-31907B3F9BD0}"/>
  <bookViews>
    <workbookView xWindow="6900" yWindow="0" windowWidth="20772" windowHeight="11772" xr2:uid="{85693BA6-0A9E-4BE5-A15B-1968C8F01DE4}"/>
  </bookViews>
  <sheets>
    <sheet name="Experiment" sheetId="2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2" l="1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26" i="2"/>
  <c r="A27" i="2"/>
  <c r="L24" i="2"/>
  <c r="O24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26" i="2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L6" i="2"/>
  <c r="O91" i="2"/>
  <c r="L91" i="2"/>
  <c r="O90" i="2"/>
  <c r="L90" i="2"/>
  <c r="O89" i="2"/>
  <c r="L89" i="2"/>
  <c r="O88" i="2"/>
  <c r="L88" i="2"/>
  <c r="O87" i="2"/>
  <c r="L87" i="2"/>
  <c r="O86" i="2"/>
  <c r="L86" i="2"/>
  <c r="O85" i="2"/>
  <c r="L85" i="2"/>
  <c r="O84" i="2"/>
  <c r="L84" i="2"/>
  <c r="O83" i="2"/>
  <c r="L83" i="2"/>
  <c r="O82" i="2"/>
  <c r="L82" i="2"/>
  <c r="O81" i="2"/>
  <c r="L81" i="2"/>
  <c r="O80" i="2"/>
  <c r="L80" i="2"/>
  <c r="O79" i="2"/>
  <c r="L79" i="2"/>
  <c r="O78" i="2"/>
  <c r="L78" i="2"/>
  <c r="O77" i="2"/>
  <c r="L77" i="2"/>
  <c r="O76" i="2"/>
  <c r="L76" i="2"/>
  <c r="O75" i="2"/>
  <c r="L75" i="2"/>
  <c r="O74" i="2"/>
  <c r="L74" i="2"/>
  <c r="O73" i="2"/>
  <c r="L73" i="2"/>
  <c r="O72" i="2"/>
  <c r="L72" i="2"/>
  <c r="O71" i="2"/>
  <c r="L71" i="2"/>
  <c r="O70" i="2"/>
  <c r="L70" i="2"/>
  <c r="O69" i="2"/>
  <c r="L69" i="2"/>
  <c r="O68" i="2"/>
  <c r="L68" i="2"/>
  <c r="O67" i="2"/>
  <c r="L67" i="2"/>
  <c r="O66" i="2"/>
  <c r="L66" i="2"/>
  <c r="O65" i="2"/>
  <c r="L65" i="2"/>
  <c r="O64" i="2"/>
  <c r="L64" i="2"/>
  <c r="O63" i="2"/>
  <c r="L63" i="2"/>
  <c r="O62" i="2"/>
  <c r="L62" i="2"/>
  <c r="O61" i="2"/>
  <c r="L61" i="2"/>
  <c r="O60" i="2"/>
  <c r="L60" i="2"/>
  <c r="O59" i="2"/>
  <c r="L59" i="2"/>
  <c r="O58" i="2"/>
  <c r="L58" i="2"/>
  <c r="O57" i="2"/>
  <c r="L57" i="2"/>
  <c r="O56" i="2"/>
  <c r="L56" i="2"/>
  <c r="O55" i="2"/>
  <c r="L55" i="2"/>
  <c r="O54" i="2"/>
  <c r="L54" i="2"/>
  <c r="O53" i="2"/>
  <c r="L53" i="2"/>
  <c r="O52" i="2"/>
  <c r="L52" i="2"/>
  <c r="O51" i="2"/>
  <c r="L51" i="2"/>
  <c r="O50" i="2"/>
  <c r="L50" i="2"/>
  <c r="O49" i="2"/>
  <c r="L49" i="2"/>
  <c r="O48" i="2"/>
  <c r="L48" i="2"/>
  <c r="O47" i="2"/>
  <c r="L47" i="2"/>
  <c r="O46" i="2"/>
  <c r="L46" i="2"/>
  <c r="O45" i="2"/>
  <c r="L45" i="2"/>
  <c r="O44" i="2"/>
  <c r="L44" i="2"/>
  <c r="O43" i="2"/>
  <c r="L43" i="2"/>
  <c r="O42" i="2"/>
  <c r="L42" i="2"/>
  <c r="O41" i="2"/>
  <c r="L41" i="2"/>
  <c r="O40" i="2"/>
  <c r="L40" i="2"/>
  <c r="O39" i="2"/>
  <c r="L39" i="2"/>
  <c r="O38" i="2"/>
  <c r="L38" i="2"/>
  <c r="O37" i="2"/>
  <c r="L37" i="2"/>
  <c r="O36" i="2"/>
  <c r="L36" i="2"/>
  <c r="O35" i="2"/>
  <c r="L35" i="2"/>
  <c r="O34" i="2"/>
  <c r="L34" i="2"/>
  <c r="O33" i="2"/>
  <c r="L33" i="2"/>
  <c r="O32" i="2"/>
  <c r="L32" i="2"/>
  <c r="O31" i="2"/>
  <c r="L31" i="2"/>
  <c r="O30" i="2"/>
  <c r="L30" i="2"/>
  <c r="O29" i="2"/>
  <c r="L29" i="2"/>
  <c r="O28" i="2"/>
  <c r="L28" i="2"/>
  <c r="O27" i="2"/>
  <c r="L27" i="2"/>
  <c r="O26" i="2"/>
  <c r="L26" i="2"/>
  <c r="O25" i="2"/>
  <c r="L25" i="2"/>
  <c r="O23" i="2"/>
  <c r="L23" i="2"/>
  <c r="O22" i="2"/>
  <c r="L22" i="2"/>
  <c r="O21" i="2"/>
  <c r="L21" i="2"/>
  <c r="O20" i="2"/>
  <c r="L20" i="2"/>
  <c r="O19" i="2"/>
  <c r="L19" i="2"/>
  <c r="O18" i="2"/>
  <c r="L18" i="2"/>
  <c r="O17" i="2"/>
  <c r="L17" i="2"/>
  <c r="O16" i="2"/>
  <c r="L16" i="2"/>
  <c r="O15" i="2"/>
  <c r="L15" i="2"/>
  <c r="O14" i="2"/>
  <c r="L14" i="2"/>
  <c r="T13" i="2"/>
  <c r="O13" i="2"/>
  <c r="L13" i="2"/>
  <c r="O12" i="2"/>
  <c r="L12" i="2"/>
  <c r="T11" i="2"/>
  <c r="O11" i="2"/>
  <c r="L11" i="2"/>
  <c r="C8" i="2"/>
  <c r="B8" i="2"/>
  <c r="B9" i="2" s="1"/>
  <c r="O10" i="2"/>
  <c r="L10" i="2"/>
  <c r="C7" i="2"/>
  <c r="B7" i="2"/>
  <c r="T9" i="2"/>
  <c r="O9" i="2"/>
  <c r="L9" i="2"/>
  <c r="C6" i="2"/>
  <c r="B6" i="2"/>
  <c r="O8" i="2"/>
  <c r="L8" i="2"/>
  <c r="T7" i="2"/>
  <c r="O7" i="2"/>
  <c r="L7" i="2"/>
  <c r="O6" i="2"/>
  <c r="P33" i="2" l="1"/>
  <c r="P24" i="2"/>
  <c r="M24" i="2"/>
  <c r="M52" i="2"/>
  <c r="R24" i="2"/>
  <c r="M74" i="2"/>
  <c r="M86" i="2"/>
  <c r="P13" i="2"/>
  <c r="M19" i="2"/>
  <c r="M75" i="2"/>
  <c r="M81" i="2"/>
  <c r="M78" i="2"/>
  <c r="M50" i="2"/>
  <c r="P78" i="2"/>
  <c r="R39" i="2"/>
  <c r="M51" i="2"/>
  <c r="M57" i="2"/>
  <c r="P69" i="2"/>
  <c r="P81" i="2"/>
  <c r="P87" i="2"/>
  <c r="M58" i="2"/>
  <c r="M76" i="2"/>
  <c r="P16" i="2"/>
  <c r="P34" i="2"/>
  <c r="P77" i="2"/>
  <c r="R10" i="2"/>
  <c r="B10" i="2"/>
  <c r="N81" i="2" s="1"/>
  <c r="M8" i="2"/>
  <c r="P8" i="2"/>
  <c r="R9" i="2"/>
  <c r="M87" i="2"/>
  <c r="R70" i="2"/>
  <c r="P23" i="2"/>
  <c r="M71" i="2"/>
  <c r="M11" i="2"/>
  <c r="M36" i="2"/>
  <c r="M42" i="2"/>
  <c r="M54" i="2"/>
  <c r="P30" i="2"/>
  <c r="P36" i="2"/>
  <c r="M15" i="2"/>
  <c r="M66" i="2"/>
  <c r="P31" i="2"/>
  <c r="P42" i="2"/>
  <c r="M43" i="2"/>
  <c r="M32" i="2"/>
  <c r="M67" i="2"/>
  <c r="P72" i="2"/>
  <c r="P66" i="2"/>
  <c r="P61" i="2"/>
  <c r="M60" i="2"/>
  <c r="M9" i="2"/>
  <c r="M22" i="2"/>
  <c r="R27" i="2"/>
  <c r="M33" i="2"/>
  <c r="M39" i="2"/>
  <c r="M84" i="2"/>
  <c r="M90" i="2"/>
  <c r="M20" i="2"/>
  <c r="P20" i="2"/>
  <c r="M27" i="2"/>
  <c r="P12" i="2"/>
  <c r="R16" i="2"/>
  <c r="P22" i="2"/>
  <c r="M28" i="2"/>
  <c r="M45" i="2"/>
  <c r="M79" i="2"/>
  <c r="P84" i="2"/>
  <c r="P48" i="2"/>
  <c r="R12" i="2"/>
  <c r="M17" i="2"/>
  <c r="P28" i="2"/>
  <c r="P45" i="2"/>
  <c r="M63" i="2"/>
  <c r="M69" i="2"/>
  <c r="R34" i="2"/>
  <c r="M13" i="2"/>
  <c r="P17" i="2"/>
  <c r="M40" i="2"/>
  <c r="P57" i="2"/>
  <c r="R79" i="2"/>
  <c r="P54" i="2"/>
  <c r="P60" i="2"/>
  <c r="M44" i="2"/>
  <c r="P29" i="2"/>
  <c r="P41" i="2"/>
  <c r="M80" i="2"/>
  <c r="R31" i="2"/>
  <c r="M56" i="2"/>
  <c r="P10" i="2"/>
  <c r="M30" i="2"/>
  <c r="P35" i="2"/>
  <c r="M47" i="2"/>
  <c r="P65" i="2"/>
  <c r="P70" i="2"/>
  <c r="P75" i="2"/>
  <c r="M7" i="2"/>
  <c r="M21" i="2"/>
  <c r="P55" i="2"/>
  <c r="P59" i="2"/>
  <c r="M82" i="2"/>
  <c r="R6" i="2"/>
  <c r="R11" i="2"/>
  <c r="P18" i="2"/>
  <c r="P26" i="2"/>
  <c r="M34" i="2"/>
  <c r="P38" i="2"/>
  <c r="R46" i="2"/>
  <c r="P51" i="2"/>
  <c r="R55" i="2"/>
  <c r="P73" i="2"/>
  <c r="P82" i="2"/>
  <c r="M88" i="2"/>
  <c r="P90" i="2"/>
  <c r="M37" i="2"/>
  <c r="P14" i="2"/>
  <c r="P46" i="2"/>
  <c r="P15" i="2"/>
  <c r="R82" i="2"/>
  <c r="P7" i="2"/>
  <c r="R22" i="2"/>
  <c r="P47" i="2"/>
  <c r="P74" i="2"/>
  <c r="M83" i="2"/>
  <c r="P89" i="2"/>
  <c r="P62" i="2"/>
  <c r="B17" i="2"/>
  <c r="P67" i="2"/>
  <c r="M25" i="2"/>
  <c r="M72" i="2"/>
  <c r="P11" i="2"/>
  <c r="M18" i="2"/>
  <c r="M26" i="2"/>
  <c r="M38" i="2"/>
  <c r="R51" i="2"/>
  <c r="R91" i="2"/>
  <c r="P19" i="2"/>
  <c r="P43" i="2"/>
  <c r="M10" i="2"/>
  <c r="M12" i="2"/>
  <c r="R19" i="2"/>
  <c r="M23" i="2"/>
  <c r="P27" i="2"/>
  <c r="M31" i="2"/>
  <c r="M35" i="2"/>
  <c r="P39" i="2"/>
  <c r="R43" i="2"/>
  <c r="M48" i="2"/>
  <c r="P53" i="2"/>
  <c r="M62" i="2"/>
  <c r="M70" i="2"/>
  <c r="P79" i="2"/>
  <c r="P83" i="2"/>
  <c r="P49" i="2"/>
  <c r="P71" i="2"/>
  <c r="P58" i="2"/>
  <c r="R67" i="2"/>
  <c r="P85" i="2"/>
  <c r="M91" i="2"/>
  <c r="P21" i="2"/>
  <c r="P25" i="2"/>
  <c r="P37" i="2"/>
  <c r="P50" i="2"/>
  <c r="R58" i="2"/>
  <c r="P63" i="2"/>
  <c r="M68" i="2"/>
  <c r="P91" i="2"/>
  <c r="P9" i="2"/>
  <c r="M14" i="2"/>
  <c r="R21" i="2"/>
  <c r="R29" i="2"/>
  <c r="M46" i="2"/>
  <c r="M55" i="2"/>
  <c r="M59" i="2"/>
  <c r="M64" i="2"/>
  <c r="P86" i="2"/>
  <c r="B16" i="2"/>
  <c r="R18" i="2"/>
  <c r="R38" i="2"/>
  <c r="M49" i="2"/>
  <c r="M61" i="2"/>
  <c r="P64" i="2"/>
  <c r="M73" i="2"/>
  <c r="R74" i="2"/>
  <c r="P76" i="2"/>
  <c r="M85" i="2"/>
  <c r="R86" i="2"/>
  <c r="P88" i="2"/>
  <c r="C9" i="2"/>
  <c r="C10" i="2" s="1"/>
  <c r="Q40" i="2" s="1"/>
  <c r="R33" i="2"/>
  <c r="R45" i="2"/>
  <c r="R57" i="2"/>
  <c r="R69" i="2"/>
  <c r="R81" i="2"/>
  <c r="R50" i="2"/>
  <c r="R62" i="2"/>
  <c r="R15" i="2"/>
  <c r="R28" i="2"/>
  <c r="R40" i="2"/>
  <c r="R52" i="2"/>
  <c r="R64" i="2"/>
  <c r="R76" i="2"/>
  <c r="R88" i="2"/>
  <c r="R26" i="2"/>
  <c r="P40" i="2"/>
  <c r="P52" i="2"/>
  <c r="R8" i="2"/>
  <c r="R23" i="2"/>
  <c r="R35" i="2"/>
  <c r="R47" i="2"/>
  <c r="R59" i="2"/>
  <c r="R71" i="2"/>
  <c r="R83" i="2"/>
  <c r="M16" i="2"/>
  <c r="R20" i="2"/>
  <c r="M29" i="2"/>
  <c r="P32" i="2"/>
  <c r="R42" i="2"/>
  <c r="R54" i="2"/>
  <c r="M65" i="2"/>
  <c r="P68" i="2"/>
  <c r="R78" i="2"/>
  <c r="M89" i="2"/>
  <c r="R14" i="2"/>
  <c r="R25" i="2"/>
  <c r="R37" i="2"/>
  <c r="R49" i="2"/>
  <c r="R61" i="2"/>
  <c r="R73" i="2"/>
  <c r="R85" i="2"/>
  <c r="R17" i="2"/>
  <c r="R30" i="2"/>
  <c r="M41" i="2"/>
  <c r="P44" i="2"/>
  <c r="M53" i="2"/>
  <c r="P56" i="2"/>
  <c r="R66" i="2"/>
  <c r="M77" i="2"/>
  <c r="P80" i="2"/>
  <c r="R90" i="2"/>
  <c r="R7" i="2"/>
  <c r="R13" i="2"/>
  <c r="R32" i="2"/>
  <c r="R44" i="2"/>
  <c r="R56" i="2"/>
  <c r="R68" i="2"/>
  <c r="R80" i="2"/>
  <c r="R63" i="2"/>
  <c r="R75" i="2"/>
  <c r="R87" i="2"/>
  <c r="R41" i="2"/>
  <c r="R53" i="2"/>
  <c r="R65" i="2"/>
  <c r="R77" i="2"/>
  <c r="R89" i="2"/>
  <c r="R36" i="2"/>
  <c r="R48" i="2"/>
  <c r="R60" i="2"/>
  <c r="R72" i="2"/>
  <c r="R84" i="2"/>
  <c r="B18" i="2" l="1"/>
  <c r="Q75" i="2"/>
  <c r="Q43" i="2"/>
  <c r="N65" i="2"/>
  <c r="Q84" i="2"/>
  <c r="Q27" i="2"/>
  <c r="Q24" i="2"/>
  <c r="N73" i="2"/>
  <c r="Q56" i="2"/>
  <c r="N20" i="2"/>
  <c r="N70" i="2"/>
  <c r="N72" i="2"/>
  <c r="N24" i="2"/>
  <c r="N31" i="2"/>
  <c r="N32" i="2"/>
  <c r="N42" i="2"/>
  <c r="N76" i="2"/>
  <c r="N68" i="2"/>
  <c r="N62" i="2"/>
  <c r="N39" i="2"/>
  <c r="N29" i="2"/>
  <c r="N40" i="2"/>
  <c r="Q25" i="2"/>
  <c r="N54" i="2"/>
  <c r="N60" i="2"/>
  <c r="N61" i="2"/>
  <c r="N64" i="2"/>
  <c r="N46" i="2"/>
  <c r="N41" i="2"/>
  <c r="N67" i="2"/>
  <c r="B12" i="2"/>
  <c r="S8" i="2" s="1"/>
  <c r="S9" i="2" s="1"/>
  <c r="Q87" i="2"/>
  <c r="N89" i="2"/>
  <c r="N16" i="2"/>
  <c r="N66" i="2"/>
  <c r="N84" i="2"/>
  <c r="N90" i="2"/>
  <c r="N82" i="2"/>
  <c r="N44" i="2"/>
  <c r="N27" i="2"/>
  <c r="N15" i="2"/>
  <c r="N8" i="2"/>
  <c r="N77" i="2"/>
  <c r="N11" i="2"/>
  <c r="N87" i="2"/>
  <c r="N18" i="2"/>
  <c r="N22" i="2"/>
  <c r="N49" i="2"/>
  <c r="N13" i="2"/>
  <c r="N55" i="2"/>
  <c r="N79" i="2"/>
  <c r="N71" i="2"/>
  <c r="N75" i="2"/>
  <c r="N91" i="2"/>
  <c r="N52" i="2"/>
  <c r="N48" i="2"/>
  <c r="N14" i="2"/>
  <c r="N12" i="2"/>
  <c r="N86" i="2"/>
  <c r="N17" i="2"/>
  <c r="N53" i="2"/>
  <c r="N47" i="2"/>
  <c r="N34" i="2"/>
  <c r="B11" i="2"/>
  <c r="S6" i="2" s="1"/>
  <c r="S7" i="2" s="1"/>
  <c r="N25" i="2"/>
  <c r="N36" i="2"/>
  <c r="N51" i="2"/>
  <c r="N80" i="2"/>
  <c r="N85" i="2"/>
  <c r="N30" i="2"/>
  <c r="N58" i="2"/>
  <c r="N57" i="2"/>
  <c r="N74" i="2"/>
  <c r="N9" i="2"/>
  <c r="N33" i="2"/>
  <c r="Q15" i="2"/>
  <c r="N83" i="2"/>
  <c r="N35" i="2"/>
  <c r="N69" i="2"/>
  <c r="N38" i="2"/>
  <c r="N50" i="2"/>
  <c r="N21" i="2"/>
  <c r="Q71" i="2"/>
  <c r="N45" i="2"/>
  <c r="Q13" i="2"/>
  <c r="N56" i="2"/>
  <c r="N59" i="2"/>
  <c r="N10" i="2"/>
  <c r="N23" i="2"/>
  <c r="N26" i="2"/>
  <c r="N88" i="2"/>
  <c r="N7" i="2"/>
  <c r="N28" i="2"/>
  <c r="N63" i="2"/>
  <c r="N37" i="2"/>
  <c r="N78" i="2"/>
  <c r="N19" i="2"/>
  <c r="N43" i="2"/>
  <c r="Q31" i="2"/>
  <c r="Q79" i="2"/>
  <c r="Q82" i="2"/>
  <c r="Q32" i="2"/>
  <c r="C11" i="2"/>
  <c r="S10" i="2" s="1"/>
  <c r="S11" i="2" s="1"/>
  <c r="Q60" i="2"/>
  <c r="Q10" i="2"/>
  <c r="Q70" i="2"/>
  <c r="Q54" i="2"/>
  <c r="Q47" i="2"/>
  <c r="Q51" i="2"/>
  <c r="Q85" i="2"/>
  <c r="Q80" i="2"/>
  <c r="Q55" i="2"/>
  <c r="Q39" i="2"/>
  <c r="Q73" i="2"/>
  <c r="Q91" i="2"/>
  <c r="Q76" i="2"/>
  <c r="Q78" i="2"/>
  <c r="Q14" i="2"/>
  <c r="Q61" i="2"/>
  <c r="Q37" i="2"/>
  <c r="Q17" i="2"/>
  <c r="Q28" i="2"/>
  <c r="Q69" i="2"/>
  <c r="Q72" i="2"/>
  <c r="Q63" i="2"/>
  <c r="Q7" i="2"/>
  <c r="Q42" i="2"/>
  <c r="Q35" i="2"/>
  <c r="Q64" i="2"/>
  <c r="Q8" i="2"/>
  <c r="Q44" i="2"/>
  <c r="Q90" i="2"/>
  <c r="Q83" i="2"/>
  <c r="Q30" i="2"/>
  <c r="Q23" i="2"/>
  <c r="Q68" i="2"/>
  <c r="Q66" i="2"/>
  <c r="Q67" i="2"/>
  <c r="Q21" i="2"/>
  <c r="Q48" i="2"/>
  <c r="Q22" i="2"/>
  <c r="Q49" i="2"/>
  <c r="Q20" i="2"/>
  <c r="Q52" i="2"/>
  <c r="Q33" i="2"/>
  <c r="Q81" i="2"/>
  <c r="Q59" i="2"/>
  <c r="Q57" i="2"/>
  <c r="Q88" i="2"/>
  <c r="B20" i="2"/>
  <c r="B21" i="2"/>
  <c r="Q74" i="2"/>
  <c r="Q18" i="2"/>
  <c r="Q11" i="2"/>
  <c r="Q12" i="2"/>
  <c r="Q36" i="2"/>
  <c r="Q65" i="2"/>
  <c r="Q89" i="2"/>
  <c r="Q41" i="2"/>
  <c r="Q58" i="2"/>
  <c r="Q46" i="2"/>
  <c r="Q34" i="2"/>
  <c r="Q19" i="2"/>
  <c r="Q62" i="2"/>
  <c r="Q77" i="2"/>
  <c r="Q16" i="2"/>
  <c r="Q9" i="2"/>
  <c r="Q86" i="2"/>
  <c r="Q53" i="2"/>
  <c r="C12" i="2"/>
  <c r="S12" i="2" s="1"/>
  <c r="S13" i="2" s="1"/>
  <c r="Q50" i="2"/>
  <c r="Q38" i="2"/>
  <c r="Q26" i="2"/>
  <c r="Q29" i="2"/>
  <c r="Q45" i="2"/>
</calcChain>
</file>

<file path=xl/sharedStrings.xml><?xml version="1.0" encoding="utf-8"?>
<sst xmlns="http://schemas.openxmlformats.org/spreadsheetml/2006/main" count="40" uniqueCount="34">
  <si>
    <t>Sample Size</t>
  </si>
  <si>
    <t>Mean</t>
  </si>
  <si>
    <t>Variance</t>
  </si>
  <si>
    <t>Test Group</t>
  </si>
  <si>
    <t>Control</t>
  </si>
  <si>
    <t>Difference Between Means</t>
  </si>
  <si>
    <t>Control Group</t>
  </si>
  <si>
    <t>Incremental P for Control</t>
  </si>
  <si>
    <t>Incremental P for Test</t>
  </si>
  <si>
    <t>Test</t>
  </si>
  <si>
    <t>ND Test</t>
  </si>
  <si>
    <t>Confidence Interval Bars</t>
  </si>
  <si>
    <t>Upper Bound of 90% CI</t>
  </si>
  <si>
    <t>Lower Bound of 90% CI</t>
  </si>
  <si>
    <t>Upper Bound</t>
  </si>
  <si>
    <t>Lower Bound</t>
  </si>
  <si>
    <t>Before "Disaster"</t>
  </si>
  <si>
    <t>After "Disaster"</t>
  </si>
  <si>
    <t>Standard Deviation</t>
  </si>
  <si>
    <t>Standard Error of Mean Estimate</t>
  </si>
  <si>
    <t>Standard Error of the Mean Difference Estimate</t>
  </si>
  <si>
    <t>Group Comparison</t>
  </si>
  <si>
    <t>Group Descriptive Statistics</t>
  </si>
  <si>
    <t>Participant #</t>
  </si>
  <si>
    <t>Data Examples for Testing</t>
  </si>
  <si>
    <t xml:space="preserve">Chart Data </t>
  </si>
  <si>
    <t>Mean Estimate (Normalized)</t>
  </si>
  <si>
    <t>CPF for Control</t>
  </si>
  <si>
    <t>CPF for Test</t>
  </si>
  <si>
    <t>Confidence in Difference</t>
  </si>
  <si>
    <t>90% Confidence Interval of Mean Difference</t>
  </si>
  <si>
    <t>Examining the Difference between Means in a Controlled Experiment</t>
  </si>
  <si>
    <t>Value</t>
  </si>
  <si>
    <r>
      <t xml:space="preserve">This spreadsheet presents an example of a controlled experiment group comparison. The calculations compare the test group to the control group using a </t>
    </r>
    <r>
      <rPr>
        <i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-test, which requires sample sizes greater than 30. Input your values into the Control Group and Test Group tables; example data is provided for you to try.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</si>
</sst>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164" fontId="0" fillId="0" borderId="0" xfId="0" applyNumberFormat="1"/>
    <xf numFmtId="0" fontId="0" fillId="0" borderId="5" xfId="0" applyBorder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5" fontId="1" fillId="0" borderId="0" xfId="1" applyNumberFormat="1"/>
    <xf numFmtId="0" fontId="3" fillId="0" borderId="0" xfId="0" applyFont="1"/>
    <xf numFmtId="0" fontId="0" fillId="0" borderId="0" xfId="0" applyAlignment="1">
      <alignment wrapText="1"/>
    </xf>
    <xf numFmtId="166" fontId="3" fillId="0" borderId="0" xfId="2" applyNumberFormat="1" applyFont="1"/>
    <xf numFmtId="0" fontId="5" fillId="3" borderId="7" xfId="0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8" xfId="1" applyNumberFormat="1" applyFont="1" applyFill="1" applyBorder="1" applyAlignment="1">
      <alignment horizontal="center" vertical="center"/>
    </xf>
    <xf numFmtId="0" fontId="1" fillId="2" borderId="8" xfId="1" applyNumberFormat="1" applyFill="1" applyBorder="1" applyAlignment="1">
      <alignment horizontal="center" vertical="center"/>
    </xf>
    <xf numFmtId="0" fontId="1" fillId="2" borderId="6" xfId="1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7" xfId="1" applyNumberFormat="1" applyFill="1" applyBorder="1" applyAlignment="1">
      <alignment horizontal="center" vertical="center"/>
    </xf>
    <xf numFmtId="0" fontId="1" fillId="2" borderId="4" xfId="1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165" fontId="5" fillId="3" borderId="25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165" fontId="5" fillId="3" borderId="8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5" fontId="7" fillId="2" borderId="13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1" applyNumberFormat="1" applyBorder="1" applyAlignment="1">
      <alignment horizontal="center" vertical="center"/>
    </xf>
    <xf numFmtId="0" fontId="1" fillId="0" borderId="7" xfId="1" applyNumberFormat="1" applyBorder="1" applyAlignment="1">
      <alignment horizontal="center" vertical="center"/>
    </xf>
    <xf numFmtId="0" fontId="1" fillId="0" borderId="8" xfId="1" applyNumberFormat="1" applyBorder="1" applyAlignment="1">
      <alignment horizontal="center" vertical="center"/>
    </xf>
    <xf numFmtId="0" fontId="1" fillId="0" borderId="4" xfId="1" applyNumberFormat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5" xfId="0" applyNumberFormat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3" fillId="7" borderId="14" xfId="2" applyNumberFormat="1" applyFont="1" applyFill="1" applyBorder="1" applyAlignment="1">
      <alignment horizontal="center" vertical="center"/>
    </xf>
    <xf numFmtId="0" fontId="3" fillId="7" borderId="28" xfId="1" applyNumberFormat="1" applyFont="1" applyFill="1" applyBorder="1" applyAlignment="1">
      <alignment horizontal="center" vertical="center"/>
    </xf>
    <xf numFmtId="0" fontId="3" fillId="7" borderId="30" xfId="1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7" xfId="0" applyNumberFormat="1" applyBorder="1" applyAlignment="1">
      <alignment vertical="center"/>
    </xf>
    <xf numFmtId="164" fontId="0" fillId="0" borderId="7" xfId="0" applyNumberFormat="1" applyBorder="1"/>
    <xf numFmtId="0" fontId="0" fillId="0" borderId="7" xfId="0" applyBorder="1"/>
    <xf numFmtId="0" fontId="0" fillId="0" borderId="4" xfId="0" applyBorder="1"/>
    <xf numFmtId="0" fontId="1" fillId="0" borderId="31" xfId="1" applyNumberFormat="1" applyBorder="1" applyAlignment="1">
      <alignment horizontal="center" vertical="center"/>
    </xf>
    <xf numFmtId="0" fontId="1" fillId="0" borderId="32" xfId="1" applyNumberFormat="1" applyBorder="1" applyAlignment="1">
      <alignment horizontal="center" vertical="center"/>
    </xf>
    <xf numFmtId="0" fontId="1" fillId="0" borderId="15" xfId="1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5" xfId="1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7" fillId="8" borderId="11" xfId="1" applyNumberFormat="1" applyFont="1" applyFill="1" applyBorder="1" applyAlignment="1">
      <alignment horizontal="center" vertical="center"/>
    </xf>
    <xf numFmtId="165" fontId="7" fillId="8" borderId="22" xfId="1" applyNumberFormat="1" applyFont="1" applyFill="1" applyBorder="1" applyAlignment="1">
      <alignment horizontal="center" vertical="center"/>
    </xf>
    <xf numFmtId="165" fontId="7" fillId="2" borderId="33" xfId="1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 indent="1"/>
    </xf>
    <xf numFmtId="0" fontId="6" fillId="3" borderId="12" xfId="0" applyFont="1" applyFill="1" applyBorder="1" applyAlignment="1">
      <alignment horizontal="left" vertical="center" indent="1"/>
    </xf>
    <xf numFmtId="0" fontId="6" fillId="3" borderId="13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165" fontId="4" fillId="3" borderId="27" xfId="1" applyNumberFormat="1" applyFont="1" applyFill="1" applyBorder="1" applyAlignment="1">
      <alignment horizontal="center" vertical="center"/>
    </xf>
    <xf numFmtId="165" fontId="4" fillId="3" borderId="2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295612456184756E-2"/>
          <c:y val="8.5253889060634885E-2"/>
          <c:w val="0.9057970322116411"/>
          <c:h val="0.81711319803036109"/>
        </c:manualLayout>
      </c:layout>
      <c:scatterChart>
        <c:scatterStyle val="smoothMarker"/>
        <c:varyColors val="0"/>
        <c:ser>
          <c:idx val="0"/>
          <c:order val="0"/>
          <c:tx>
            <c:v>Control Distribution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Experiment!$N$7:$N$91</c:f>
              <c:numCache>
                <c:formatCode>_(* #,##0.00_);_(* \(#,##0.00\);_(* "-"??_);_(@_)</c:formatCode>
                <c:ptCount val="85"/>
                <c:pt idx="0">
                  <c:v>5.4548708693449566</c:v>
                </c:pt>
                <c:pt idx="1">
                  <c:v>5.5272601677689357</c:v>
                </c:pt>
                <c:pt idx="2">
                  <c:v>5.5996494661929139</c:v>
                </c:pt>
                <c:pt idx="3">
                  <c:v>5.672038764616893</c:v>
                </c:pt>
                <c:pt idx="4">
                  <c:v>5.7444280630408704</c:v>
                </c:pt>
                <c:pt idx="5">
                  <c:v>5.8168173614648486</c:v>
                </c:pt>
                <c:pt idx="6">
                  <c:v>5.8892066598888269</c:v>
                </c:pt>
                <c:pt idx="7">
                  <c:v>5.9615959583128051</c:v>
                </c:pt>
                <c:pt idx="8">
                  <c:v>6.0339852567367833</c:v>
                </c:pt>
                <c:pt idx="9">
                  <c:v>6.1063745551607616</c:v>
                </c:pt>
                <c:pt idx="10">
                  <c:v>6.1787638535847398</c:v>
                </c:pt>
                <c:pt idx="11">
                  <c:v>6.2511531520087189</c:v>
                </c:pt>
                <c:pt idx="12">
                  <c:v>6.3235424504326962</c:v>
                </c:pt>
                <c:pt idx="13">
                  <c:v>6.3959317488566745</c:v>
                </c:pt>
                <c:pt idx="14">
                  <c:v>6.4683210472806456</c:v>
                </c:pt>
                <c:pt idx="15">
                  <c:v>6.5407103457046238</c:v>
                </c:pt>
                <c:pt idx="16">
                  <c:v>6.6130996441286021</c:v>
                </c:pt>
                <c:pt idx="17">
                  <c:v>6.6854889425525803</c:v>
                </c:pt>
                <c:pt idx="18">
                  <c:v>6.7578782409765585</c:v>
                </c:pt>
                <c:pt idx="19">
                  <c:v>6.8302675394005368</c:v>
                </c:pt>
                <c:pt idx="20">
                  <c:v>6.902656837824515</c:v>
                </c:pt>
                <c:pt idx="21">
                  <c:v>6.9750461362484932</c:v>
                </c:pt>
                <c:pt idx="22">
                  <c:v>7.0474354346724715</c:v>
                </c:pt>
                <c:pt idx="23">
                  <c:v>7.1198247330964506</c:v>
                </c:pt>
                <c:pt idx="24">
                  <c:v>7.1922140315204279</c:v>
                </c:pt>
                <c:pt idx="25">
                  <c:v>7.2646033299444071</c:v>
                </c:pt>
                <c:pt idx="26">
                  <c:v>7.3369926283683844</c:v>
                </c:pt>
                <c:pt idx="27">
                  <c:v>7.4093819267923635</c:v>
                </c:pt>
                <c:pt idx="28">
                  <c:v>7.4817712252163417</c:v>
                </c:pt>
                <c:pt idx="29">
                  <c:v>7.55416052364032</c:v>
                </c:pt>
                <c:pt idx="30">
                  <c:v>7.6265498220642982</c:v>
                </c:pt>
                <c:pt idx="31">
                  <c:v>7.6989391204882764</c:v>
                </c:pt>
                <c:pt idx="32">
                  <c:v>7.7713284189122547</c:v>
                </c:pt>
                <c:pt idx="33">
                  <c:v>7.8437177173362329</c:v>
                </c:pt>
                <c:pt idx="34">
                  <c:v>7.9161070157602111</c:v>
                </c:pt>
                <c:pt idx="35">
                  <c:v>7.9884963141841894</c:v>
                </c:pt>
                <c:pt idx="36">
                  <c:v>8.0608856126081676</c:v>
                </c:pt>
                <c:pt idx="37">
                  <c:v>8.1332749110321458</c:v>
                </c:pt>
                <c:pt idx="38">
                  <c:v>8.2056642094561241</c:v>
                </c:pt>
                <c:pt idx="39">
                  <c:v>8.2780535078801023</c:v>
                </c:pt>
                <c:pt idx="40">
                  <c:v>8.3504428063040805</c:v>
                </c:pt>
                <c:pt idx="41">
                  <c:v>8.4228321047280588</c:v>
                </c:pt>
                <c:pt idx="42">
                  <c:v>8.4952214031520299</c:v>
                </c:pt>
                <c:pt idx="43">
                  <c:v>8.5676107015760081</c:v>
                </c:pt>
                <c:pt idx="44">
                  <c:v>8.64</c:v>
                </c:pt>
                <c:pt idx="45">
                  <c:v>8.7123892984239646</c:v>
                </c:pt>
                <c:pt idx="46">
                  <c:v>8.7847785968479428</c:v>
                </c:pt>
                <c:pt idx="47">
                  <c:v>8.8571678952719211</c:v>
                </c:pt>
                <c:pt idx="48">
                  <c:v>8.9295571936958993</c:v>
                </c:pt>
                <c:pt idx="49">
                  <c:v>9.0019464921198775</c:v>
                </c:pt>
                <c:pt idx="50">
                  <c:v>9.0743357905438558</c:v>
                </c:pt>
                <c:pt idx="51">
                  <c:v>9.146725088967834</c:v>
                </c:pt>
                <c:pt idx="52">
                  <c:v>9.2191143873918122</c:v>
                </c:pt>
                <c:pt idx="53">
                  <c:v>9.2915036858157904</c:v>
                </c:pt>
                <c:pt idx="54">
                  <c:v>9.3638929842397687</c:v>
                </c:pt>
                <c:pt idx="55">
                  <c:v>9.4362822826637469</c:v>
                </c:pt>
                <c:pt idx="56">
                  <c:v>9.5086715810877251</c:v>
                </c:pt>
                <c:pt idx="57">
                  <c:v>9.5810608795117034</c:v>
                </c:pt>
                <c:pt idx="58">
                  <c:v>9.6534501779356816</c:v>
                </c:pt>
                <c:pt idx="59">
                  <c:v>9.7258394763596598</c:v>
                </c:pt>
                <c:pt idx="60">
                  <c:v>9.7982287747836381</c:v>
                </c:pt>
                <c:pt idx="61">
                  <c:v>9.8706180732076163</c:v>
                </c:pt>
                <c:pt idx="62">
                  <c:v>9.9430073716315945</c:v>
                </c:pt>
                <c:pt idx="63">
                  <c:v>10.015396670055573</c:v>
                </c:pt>
                <c:pt idx="64">
                  <c:v>10.087785968479551</c:v>
                </c:pt>
                <c:pt idx="65">
                  <c:v>10.160175266903529</c:v>
                </c:pt>
                <c:pt idx="66">
                  <c:v>10.232564565327507</c:v>
                </c:pt>
                <c:pt idx="67">
                  <c:v>10.304953863751486</c:v>
                </c:pt>
                <c:pt idx="68">
                  <c:v>10.377343162175464</c:v>
                </c:pt>
                <c:pt idx="69">
                  <c:v>10.449732460599442</c:v>
                </c:pt>
                <c:pt idx="70">
                  <c:v>10.522121759023413</c:v>
                </c:pt>
                <c:pt idx="71">
                  <c:v>10.594511057447392</c:v>
                </c:pt>
                <c:pt idx="72">
                  <c:v>10.66690035587137</c:v>
                </c:pt>
                <c:pt idx="73">
                  <c:v>10.739289654295348</c:v>
                </c:pt>
                <c:pt idx="74">
                  <c:v>10.811678952719326</c:v>
                </c:pt>
                <c:pt idx="75">
                  <c:v>10.884068251143304</c:v>
                </c:pt>
                <c:pt idx="76">
                  <c:v>10.956457549567283</c:v>
                </c:pt>
                <c:pt idx="77">
                  <c:v>11.028846847991261</c:v>
                </c:pt>
                <c:pt idx="78">
                  <c:v>11.101236146415239</c:v>
                </c:pt>
                <c:pt idx="79">
                  <c:v>11.173625444839217</c:v>
                </c:pt>
                <c:pt idx="80">
                  <c:v>11.246014743263196</c:v>
                </c:pt>
                <c:pt idx="81">
                  <c:v>11.318404041687174</c:v>
                </c:pt>
                <c:pt idx="82">
                  <c:v>11.390793340111152</c:v>
                </c:pt>
                <c:pt idx="83">
                  <c:v>11.46318263853513</c:v>
                </c:pt>
                <c:pt idx="84">
                  <c:v>11.535571936959109</c:v>
                </c:pt>
              </c:numCache>
            </c:numRef>
          </c:xVal>
          <c:yVal>
            <c:numRef>
              <c:f>Experiment!$M$7:$M$91</c:f>
              <c:numCache>
                <c:formatCode>General</c:formatCode>
                <c:ptCount val="85"/>
                <c:pt idx="0">
                  <c:v>2.0148707829737881E-6</c:v>
                </c:pt>
                <c:pt idx="1">
                  <c:v>3.1273615632879526E-6</c:v>
                </c:pt>
                <c:pt idx="2">
                  <c:v>4.8058435449145146E-6</c:v>
                </c:pt>
                <c:pt idx="3">
                  <c:v>7.3117578966404049E-6</c:v>
                </c:pt>
                <c:pt idx="4">
                  <c:v>1.1013734920573143E-5</c:v>
                </c:pt>
                <c:pt idx="5">
                  <c:v>1.6425102184482758E-5</c:v>
                </c:pt>
                <c:pt idx="6">
                  <c:v>2.4251699907517375E-5</c:v>
                </c:pt>
                <c:pt idx="7">
                  <c:v>3.5451689552268254E-5</c:v>
                </c:pt>
                <c:pt idx="8">
                  <c:v>5.1308856680145392E-5</c:v>
                </c:pt>
                <c:pt idx="9">
                  <c:v>7.3520488877991408E-5</c:v>
                </c:pt>
                <c:pt idx="10">
                  <c:v>1.0430018664135576E-4</c:v>
                </c:pt>
                <c:pt idx="11">
                  <c:v>1.4649487670689664E-4</c:v>
                </c:pt>
                <c:pt idx="12">
                  <c:v>2.0371379553206975E-4</c:v>
                </c:pt>
                <c:pt idx="13">
                  <c:v>2.804652753025089E-4</c:v>
                </c:pt>
                <c:pt idx="14">
                  <c:v>3.8229481841169229E-4</c:v>
                </c:pt>
                <c:pt idx="15">
                  <c:v>5.1591526875392562E-4</c:v>
                </c:pt>
                <c:pt idx="16">
                  <c:v>6.8931703004387825E-4</c:v>
                </c:pt>
                <c:pt idx="17">
                  <c:v>9.1184347261271011E-4</c:v>
                </c:pt>
                <c:pt idx="18">
                  <c:v>1.1942142206780534E-3</c:v>
                </c:pt>
                <c:pt idx="19">
                  <c:v>1.5484773020573361E-3</c:v>
                </c:pt>
                <c:pt idx="20">
                  <c:v>1.9878705988199468E-3</c:v>
                </c:pt>
                <c:pt idx="21">
                  <c:v>2.5265740970796154E-3</c:v>
                </c:pt>
                <c:pt idx="22">
                  <c:v>3.1793374918227379E-3</c:v>
                </c:pt>
                <c:pt idx="23">
                  <c:v>3.9609730493178601E-3</c:v>
                </c:pt>
                <c:pt idx="24">
                  <c:v>4.8857113853625345E-3</c:v>
                </c:pt>
                <c:pt idx="25">
                  <c:v>5.9664278678224908E-3</c:v>
                </c:pt>
                <c:pt idx="26">
                  <c:v>7.2137592969238606E-3</c:v>
                </c:pt>
                <c:pt idx="27">
                  <c:v>8.6351436456170994E-3</c:v>
                </c:pt>
                <c:pt idx="28">
                  <c:v>1.0233828941014753E-2</c:v>
                </c:pt>
                <c:pt idx="29">
                  <c:v>1.2007909569299903E-2</c:v>
                </c:pt>
                <c:pt idx="30">
                  <c:v>1.3949457964912801E-2</c:v>
                </c:pt>
                <c:pt idx="31">
                  <c:v>1.6043825351839028E-2</c:v>
                </c:pt>
                <c:pt idx="32">
                  <c:v>1.8269185636097737E-2</c:v>
                </c:pt>
                <c:pt idx="33">
                  <c:v>2.0596390724674105E-2</c:v>
                </c:pt>
                <c:pt idx="34">
                  <c:v>2.2989192985074153E-2</c:v>
                </c:pt>
                <c:pt idx="35">
                  <c:v>2.540487141530226E-2</c:v>
                </c:pt>
                <c:pt idx="36">
                  <c:v>2.7795273236636941E-2</c:v>
                </c:pt>
                <c:pt idx="37">
                  <c:v>3.0108253639676091E-2</c:v>
                </c:pt>
                <c:pt idx="38">
                  <c:v>3.2289465527000349E-2</c:v>
                </c:pt>
                <c:pt idx="39">
                  <c:v>3.4284420975913166E-2</c:v>
                </c:pt>
                <c:pt idx="40">
                  <c:v>3.6040719663688769E-2</c:v>
                </c:pt>
                <c:pt idx="41">
                  <c:v>3.7510319421371396E-2</c:v>
                </c:pt>
                <c:pt idx="42">
                  <c:v>3.8651712749845579E-2</c:v>
                </c:pt>
                <c:pt idx="43">
                  <c:v>3.9431872162073944E-2</c:v>
                </c:pt>
                <c:pt idx="44">
                  <c:v>3.9827837277036926E-2</c:v>
                </c:pt>
                <c:pt idx="45">
                  <c:v>3.9827837277021105E-2</c:v>
                </c:pt>
                <c:pt idx="46">
                  <c:v>3.9431872162074111E-2</c:v>
                </c:pt>
                <c:pt idx="47">
                  <c:v>3.8651712749849798E-2</c:v>
                </c:pt>
                <c:pt idx="48">
                  <c:v>3.7510319421371729E-2</c:v>
                </c:pt>
                <c:pt idx="49">
                  <c:v>3.604071966368938E-2</c:v>
                </c:pt>
                <c:pt idx="50">
                  <c:v>3.4284420975913665E-2</c:v>
                </c:pt>
                <c:pt idx="51">
                  <c:v>3.228946552700096E-2</c:v>
                </c:pt>
                <c:pt idx="52">
                  <c:v>3.0108253639676841E-2</c:v>
                </c:pt>
                <c:pt idx="53">
                  <c:v>2.7795273236637663E-2</c:v>
                </c:pt>
                <c:pt idx="54">
                  <c:v>2.5404871415302899E-2</c:v>
                </c:pt>
                <c:pt idx="55">
                  <c:v>2.2989192985074847E-2</c:v>
                </c:pt>
                <c:pt idx="56">
                  <c:v>2.0596390724674896E-2</c:v>
                </c:pt>
                <c:pt idx="57">
                  <c:v>1.8269185636098362E-2</c:v>
                </c:pt>
                <c:pt idx="58">
                  <c:v>1.604382535183968E-2</c:v>
                </c:pt>
                <c:pt idx="59">
                  <c:v>1.3949457964913425E-2</c:v>
                </c:pt>
                <c:pt idx="60">
                  <c:v>1.2007909569300423E-2</c:v>
                </c:pt>
                <c:pt idx="61">
                  <c:v>1.0233828941015322E-2</c:v>
                </c:pt>
                <c:pt idx="62">
                  <c:v>8.6351436456175712E-3</c:v>
                </c:pt>
                <c:pt idx="63">
                  <c:v>7.2137592969242492E-3</c:v>
                </c:pt>
                <c:pt idx="64">
                  <c:v>5.9664278678227545E-3</c:v>
                </c:pt>
                <c:pt idx="65">
                  <c:v>4.8857113853628675E-3</c:v>
                </c:pt>
                <c:pt idx="66">
                  <c:v>3.9609730493180839E-3</c:v>
                </c:pt>
                <c:pt idx="67">
                  <c:v>3.1793374918229755E-3</c:v>
                </c:pt>
                <c:pt idx="68">
                  <c:v>2.5265740970797923E-3</c:v>
                </c:pt>
                <c:pt idx="69">
                  <c:v>1.9878705988201073E-3</c:v>
                </c:pt>
                <c:pt idx="70">
                  <c:v>1.5484773020573162E-3</c:v>
                </c:pt>
                <c:pt idx="71">
                  <c:v>1.1942142206782247E-3</c:v>
                </c:pt>
                <c:pt idx="72">
                  <c:v>9.1184347261275001E-4</c:v>
                </c:pt>
                <c:pt idx="73">
                  <c:v>6.8931703004393441E-4</c:v>
                </c:pt>
                <c:pt idx="74">
                  <c:v>5.1591526875405247E-4</c:v>
                </c:pt>
                <c:pt idx="75">
                  <c:v>3.8229481841178803E-4</c:v>
                </c:pt>
                <c:pt idx="76">
                  <c:v>2.8046527530245502E-4</c:v>
                </c:pt>
                <c:pt idx="77">
                  <c:v>2.0371379553218993E-4</c:v>
                </c:pt>
                <c:pt idx="78">
                  <c:v>1.4649487670681527E-4</c:v>
                </c:pt>
                <c:pt idx="79">
                  <c:v>1.0430018664142615E-4</c:v>
                </c:pt>
                <c:pt idx="80">
                  <c:v>7.3520488877987233E-5</c:v>
                </c:pt>
                <c:pt idx="81">
                  <c:v>5.13088566801434E-5</c:v>
                </c:pt>
                <c:pt idx="82">
                  <c:v>3.5451689552323806E-5</c:v>
                </c:pt>
                <c:pt idx="83">
                  <c:v>2.4251699907495983E-5</c:v>
                </c:pt>
                <c:pt idx="84">
                  <c:v>1.6425102184469687E-5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93-4F33-A233-D6F217BDCA4A}"/>
            </c:ext>
          </c:extLst>
        </c:ser>
        <c:ser>
          <c:idx val="1"/>
          <c:order val="1"/>
          <c:tx>
            <c:v>Test Distribution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Experiment!$Q$7:$Q$91</c:f>
              <c:numCache>
                <c:formatCode>_(* #,##0.00_);_(* \(#,##0.00\);_(* "-"??_);_(@_)</c:formatCode>
                <c:ptCount val="85"/>
                <c:pt idx="0">
                  <c:v>3.1097255884946895</c:v>
                </c:pt>
                <c:pt idx="1">
                  <c:v>3.1658965978470834</c:v>
                </c:pt>
                <c:pt idx="2">
                  <c:v>3.2220676071994765</c:v>
                </c:pt>
                <c:pt idx="3">
                  <c:v>3.2782386165518704</c:v>
                </c:pt>
                <c:pt idx="4">
                  <c:v>3.3344096259042635</c:v>
                </c:pt>
                <c:pt idx="5">
                  <c:v>3.390580635256657</c:v>
                </c:pt>
                <c:pt idx="6">
                  <c:v>3.4467516446090505</c:v>
                </c:pt>
                <c:pt idx="7">
                  <c:v>3.5029226539614435</c:v>
                </c:pt>
                <c:pt idx="8">
                  <c:v>3.559093663313837</c:v>
                </c:pt>
                <c:pt idx="9">
                  <c:v>3.6152646726662305</c:v>
                </c:pt>
                <c:pt idx="10">
                  <c:v>3.671435682018624</c:v>
                </c:pt>
                <c:pt idx="11">
                  <c:v>3.7276066913710175</c:v>
                </c:pt>
                <c:pt idx="12">
                  <c:v>3.7837777007234106</c:v>
                </c:pt>
                <c:pt idx="13">
                  <c:v>3.8399487100758041</c:v>
                </c:pt>
                <c:pt idx="14">
                  <c:v>3.8961197194281918</c:v>
                </c:pt>
                <c:pt idx="15">
                  <c:v>3.9522907287805853</c:v>
                </c:pt>
                <c:pt idx="16">
                  <c:v>4.0084617381329792</c:v>
                </c:pt>
                <c:pt idx="17">
                  <c:v>4.0646327474853727</c:v>
                </c:pt>
                <c:pt idx="18">
                  <c:v>4.1208037568377653</c:v>
                </c:pt>
                <c:pt idx="19">
                  <c:v>4.1769747661901588</c:v>
                </c:pt>
                <c:pt idx="20">
                  <c:v>4.2331457755425523</c:v>
                </c:pt>
                <c:pt idx="21">
                  <c:v>4.2893167848949458</c:v>
                </c:pt>
                <c:pt idx="22">
                  <c:v>4.3454877942473393</c:v>
                </c:pt>
                <c:pt idx="23">
                  <c:v>4.4016588035997328</c:v>
                </c:pt>
                <c:pt idx="24">
                  <c:v>4.4578298129521254</c:v>
                </c:pt>
                <c:pt idx="25">
                  <c:v>4.5140008223045198</c:v>
                </c:pt>
                <c:pt idx="26">
                  <c:v>4.5701718316569124</c:v>
                </c:pt>
                <c:pt idx="27">
                  <c:v>4.6263428410093059</c:v>
                </c:pt>
                <c:pt idx="28">
                  <c:v>4.6825138503616994</c:v>
                </c:pt>
                <c:pt idx="29">
                  <c:v>4.7386848597140929</c:v>
                </c:pt>
                <c:pt idx="30">
                  <c:v>4.7948558690664864</c:v>
                </c:pt>
                <c:pt idx="31">
                  <c:v>4.8510268784188799</c:v>
                </c:pt>
                <c:pt idx="32">
                  <c:v>4.9071978877712734</c:v>
                </c:pt>
                <c:pt idx="33">
                  <c:v>4.9633688971236669</c:v>
                </c:pt>
                <c:pt idx="34">
                  <c:v>5.0195399064760604</c:v>
                </c:pt>
                <c:pt idx="35">
                  <c:v>5.0757109158284539</c:v>
                </c:pt>
                <c:pt idx="36">
                  <c:v>5.1318819251808465</c:v>
                </c:pt>
                <c:pt idx="37">
                  <c:v>5.18805293453324</c:v>
                </c:pt>
                <c:pt idx="38">
                  <c:v>5.2442239438856335</c:v>
                </c:pt>
                <c:pt idx="39">
                  <c:v>5.300394953238027</c:v>
                </c:pt>
                <c:pt idx="40">
                  <c:v>5.3565659625904205</c:v>
                </c:pt>
                <c:pt idx="41">
                  <c:v>5.412736971942814</c:v>
                </c:pt>
                <c:pt idx="42">
                  <c:v>5.4689079812952022</c:v>
                </c:pt>
                <c:pt idx="43">
                  <c:v>5.5250789906475948</c:v>
                </c:pt>
                <c:pt idx="44">
                  <c:v>5.5812499999999998</c:v>
                </c:pt>
                <c:pt idx="45">
                  <c:v>5.6374210093523818</c:v>
                </c:pt>
                <c:pt idx="46">
                  <c:v>5.6935920187047753</c:v>
                </c:pt>
                <c:pt idx="47">
                  <c:v>5.7497630280571688</c:v>
                </c:pt>
                <c:pt idx="48">
                  <c:v>5.8059340374095623</c:v>
                </c:pt>
                <c:pt idx="49">
                  <c:v>5.8621050467619558</c:v>
                </c:pt>
                <c:pt idx="50">
                  <c:v>5.9182760561143493</c:v>
                </c:pt>
                <c:pt idx="51">
                  <c:v>5.9744470654667428</c:v>
                </c:pt>
                <c:pt idx="52">
                  <c:v>6.0306180748191363</c:v>
                </c:pt>
                <c:pt idx="53">
                  <c:v>6.0867890841715298</c:v>
                </c:pt>
                <c:pt idx="54">
                  <c:v>6.1429600935239224</c:v>
                </c:pt>
                <c:pt idx="55">
                  <c:v>6.1991311028763159</c:v>
                </c:pt>
                <c:pt idx="56">
                  <c:v>6.2553021122287094</c:v>
                </c:pt>
                <c:pt idx="57">
                  <c:v>6.3114731215811029</c:v>
                </c:pt>
                <c:pt idx="58">
                  <c:v>6.3676441309334963</c:v>
                </c:pt>
                <c:pt idx="59">
                  <c:v>6.4238151402858898</c:v>
                </c:pt>
                <c:pt idx="60">
                  <c:v>6.4799861496382833</c:v>
                </c:pt>
                <c:pt idx="61">
                  <c:v>6.5361571589906768</c:v>
                </c:pt>
                <c:pt idx="62">
                  <c:v>6.5923281683430694</c:v>
                </c:pt>
                <c:pt idx="63">
                  <c:v>6.6484991776954629</c:v>
                </c:pt>
                <c:pt idx="64">
                  <c:v>6.7046701870478564</c:v>
                </c:pt>
                <c:pt idx="65">
                  <c:v>6.7608411964002499</c:v>
                </c:pt>
                <c:pt idx="66">
                  <c:v>6.8170122057526434</c:v>
                </c:pt>
                <c:pt idx="67">
                  <c:v>6.8731832151050369</c:v>
                </c:pt>
                <c:pt idx="68">
                  <c:v>6.9293542244574304</c:v>
                </c:pt>
                <c:pt idx="69">
                  <c:v>6.9855252338098239</c:v>
                </c:pt>
                <c:pt idx="70">
                  <c:v>7.0416962431622112</c:v>
                </c:pt>
                <c:pt idx="71">
                  <c:v>7.0978672525146047</c:v>
                </c:pt>
                <c:pt idx="72">
                  <c:v>7.1540382618669982</c:v>
                </c:pt>
                <c:pt idx="73">
                  <c:v>7.2102092712193917</c:v>
                </c:pt>
                <c:pt idx="74">
                  <c:v>7.2663802805717852</c:v>
                </c:pt>
                <c:pt idx="75">
                  <c:v>7.3225512899241787</c:v>
                </c:pt>
                <c:pt idx="76">
                  <c:v>7.3787222992765722</c:v>
                </c:pt>
                <c:pt idx="77">
                  <c:v>7.4348933086289657</c:v>
                </c:pt>
                <c:pt idx="78">
                  <c:v>7.4910643179813592</c:v>
                </c:pt>
                <c:pt idx="79">
                  <c:v>7.5472353273337518</c:v>
                </c:pt>
                <c:pt idx="80">
                  <c:v>7.6034063366861453</c:v>
                </c:pt>
                <c:pt idx="81">
                  <c:v>7.6595773460385388</c:v>
                </c:pt>
                <c:pt idx="82">
                  <c:v>7.7157483553909323</c:v>
                </c:pt>
                <c:pt idx="83">
                  <c:v>7.7719193647433258</c:v>
                </c:pt>
                <c:pt idx="84">
                  <c:v>7.8280903740957193</c:v>
                </c:pt>
              </c:numCache>
            </c:numRef>
          </c:xVal>
          <c:yVal>
            <c:numRef>
              <c:f>Experiment!$P$7:$P$91</c:f>
              <c:numCache>
                <c:formatCode>General</c:formatCode>
                <c:ptCount val="85"/>
                <c:pt idx="0">
                  <c:v>2.0148707829737881E-6</c:v>
                </c:pt>
                <c:pt idx="1">
                  <c:v>3.1273615632879526E-6</c:v>
                </c:pt>
                <c:pt idx="2">
                  <c:v>4.8058435449145146E-6</c:v>
                </c:pt>
                <c:pt idx="3">
                  <c:v>7.3117578966404049E-6</c:v>
                </c:pt>
                <c:pt idx="4">
                  <c:v>1.1013734920573143E-5</c:v>
                </c:pt>
                <c:pt idx="5">
                  <c:v>1.6425102184482758E-5</c:v>
                </c:pt>
                <c:pt idx="6">
                  <c:v>2.4251699907517375E-5</c:v>
                </c:pt>
                <c:pt idx="7">
                  <c:v>3.5451689552268254E-5</c:v>
                </c:pt>
                <c:pt idx="8">
                  <c:v>5.1308856680145392E-5</c:v>
                </c:pt>
                <c:pt idx="9">
                  <c:v>7.3520488877991408E-5</c:v>
                </c:pt>
                <c:pt idx="10">
                  <c:v>1.0430018664135576E-4</c:v>
                </c:pt>
                <c:pt idx="11">
                  <c:v>1.4649487670689664E-4</c:v>
                </c:pt>
                <c:pt idx="12">
                  <c:v>2.0371379553206975E-4</c:v>
                </c:pt>
                <c:pt idx="13">
                  <c:v>2.804652753025089E-4</c:v>
                </c:pt>
                <c:pt idx="14">
                  <c:v>3.8229481841169229E-4</c:v>
                </c:pt>
                <c:pt idx="15">
                  <c:v>5.1591526875392562E-4</c:v>
                </c:pt>
                <c:pt idx="16">
                  <c:v>6.8931703004387825E-4</c:v>
                </c:pt>
                <c:pt idx="17">
                  <c:v>9.1184347261271011E-4</c:v>
                </c:pt>
                <c:pt idx="18">
                  <c:v>1.1942142206780534E-3</c:v>
                </c:pt>
                <c:pt idx="19">
                  <c:v>1.5484773020573361E-3</c:v>
                </c:pt>
                <c:pt idx="20">
                  <c:v>1.9878705988199468E-3</c:v>
                </c:pt>
                <c:pt idx="21">
                  <c:v>2.5265740970796154E-3</c:v>
                </c:pt>
                <c:pt idx="22">
                  <c:v>3.1793374918227379E-3</c:v>
                </c:pt>
                <c:pt idx="23">
                  <c:v>3.9609730493178601E-3</c:v>
                </c:pt>
                <c:pt idx="24">
                  <c:v>4.8857113853625345E-3</c:v>
                </c:pt>
                <c:pt idx="25">
                  <c:v>5.9664278678224908E-3</c:v>
                </c:pt>
                <c:pt idx="26">
                  <c:v>7.2137592969238606E-3</c:v>
                </c:pt>
                <c:pt idx="27">
                  <c:v>8.6351436456170994E-3</c:v>
                </c:pt>
                <c:pt idx="28">
                  <c:v>1.0233828941014753E-2</c:v>
                </c:pt>
                <c:pt idx="29">
                  <c:v>1.2007909569299903E-2</c:v>
                </c:pt>
                <c:pt idx="30">
                  <c:v>1.3949457964912801E-2</c:v>
                </c:pt>
                <c:pt idx="31">
                  <c:v>1.6043825351839028E-2</c:v>
                </c:pt>
                <c:pt idx="32">
                  <c:v>1.8269185636097737E-2</c:v>
                </c:pt>
                <c:pt idx="33">
                  <c:v>2.0596390724674105E-2</c:v>
                </c:pt>
                <c:pt idx="34">
                  <c:v>2.2989192985074153E-2</c:v>
                </c:pt>
                <c:pt idx="35">
                  <c:v>2.540487141530226E-2</c:v>
                </c:pt>
                <c:pt idx="36">
                  <c:v>2.7795273236636941E-2</c:v>
                </c:pt>
                <c:pt idx="37">
                  <c:v>3.0108253639676091E-2</c:v>
                </c:pt>
                <c:pt idx="38">
                  <c:v>3.2289465527000349E-2</c:v>
                </c:pt>
                <c:pt idx="39">
                  <c:v>3.4284420975913166E-2</c:v>
                </c:pt>
                <c:pt idx="40">
                  <c:v>3.6040719663688769E-2</c:v>
                </c:pt>
                <c:pt idx="41">
                  <c:v>3.7510319421371396E-2</c:v>
                </c:pt>
                <c:pt idx="42">
                  <c:v>3.8651712749845579E-2</c:v>
                </c:pt>
                <c:pt idx="43">
                  <c:v>3.9431872162073944E-2</c:v>
                </c:pt>
                <c:pt idx="44">
                  <c:v>3.9827837277036926E-2</c:v>
                </c:pt>
                <c:pt idx="45">
                  <c:v>3.9827837277021105E-2</c:v>
                </c:pt>
                <c:pt idx="46">
                  <c:v>3.9431872162074111E-2</c:v>
                </c:pt>
                <c:pt idx="47">
                  <c:v>3.8651712749849798E-2</c:v>
                </c:pt>
                <c:pt idx="48">
                  <c:v>3.7510319421371729E-2</c:v>
                </c:pt>
                <c:pt idx="49">
                  <c:v>3.604071966368938E-2</c:v>
                </c:pt>
                <c:pt idx="50">
                  <c:v>3.4284420975913665E-2</c:v>
                </c:pt>
                <c:pt idx="51">
                  <c:v>3.228946552700096E-2</c:v>
                </c:pt>
                <c:pt idx="52">
                  <c:v>3.0108253639676841E-2</c:v>
                </c:pt>
                <c:pt idx="53">
                  <c:v>2.7795273236637663E-2</c:v>
                </c:pt>
                <c:pt idx="54">
                  <c:v>2.5404871415302899E-2</c:v>
                </c:pt>
                <c:pt idx="55">
                  <c:v>2.2989192985074847E-2</c:v>
                </c:pt>
                <c:pt idx="56">
                  <c:v>2.0596390724674896E-2</c:v>
                </c:pt>
                <c:pt idx="57">
                  <c:v>1.8269185636098362E-2</c:v>
                </c:pt>
                <c:pt idx="58">
                  <c:v>1.604382535183968E-2</c:v>
                </c:pt>
                <c:pt idx="59">
                  <c:v>1.3949457964913425E-2</c:v>
                </c:pt>
                <c:pt idx="60">
                  <c:v>1.2007909569300423E-2</c:v>
                </c:pt>
                <c:pt idx="61">
                  <c:v>1.0233828941015322E-2</c:v>
                </c:pt>
                <c:pt idx="62">
                  <c:v>8.6351436456175712E-3</c:v>
                </c:pt>
                <c:pt idx="63">
                  <c:v>7.2137592969242492E-3</c:v>
                </c:pt>
                <c:pt idx="64">
                  <c:v>5.9664278678227545E-3</c:v>
                </c:pt>
                <c:pt idx="65">
                  <c:v>4.8857113853628675E-3</c:v>
                </c:pt>
                <c:pt idx="66">
                  <c:v>3.9609730493180839E-3</c:v>
                </c:pt>
                <c:pt idx="67">
                  <c:v>3.1793374918229755E-3</c:v>
                </c:pt>
                <c:pt idx="68">
                  <c:v>2.5265740970797923E-3</c:v>
                </c:pt>
                <c:pt idx="69">
                  <c:v>1.9878705988201073E-3</c:v>
                </c:pt>
                <c:pt idx="70">
                  <c:v>1.5484773020573162E-3</c:v>
                </c:pt>
                <c:pt idx="71">
                  <c:v>1.1942142206782247E-3</c:v>
                </c:pt>
                <c:pt idx="72">
                  <c:v>9.1184347261275001E-4</c:v>
                </c:pt>
                <c:pt idx="73">
                  <c:v>6.8931703004393441E-4</c:v>
                </c:pt>
                <c:pt idx="74">
                  <c:v>5.1591526875405247E-4</c:v>
                </c:pt>
                <c:pt idx="75">
                  <c:v>3.8229481841178803E-4</c:v>
                </c:pt>
                <c:pt idx="76">
                  <c:v>2.8046527530245502E-4</c:v>
                </c:pt>
                <c:pt idx="77">
                  <c:v>2.0371379553218993E-4</c:v>
                </c:pt>
                <c:pt idx="78">
                  <c:v>1.4649487670681527E-4</c:v>
                </c:pt>
                <c:pt idx="79">
                  <c:v>1.0430018664142615E-4</c:v>
                </c:pt>
                <c:pt idx="80">
                  <c:v>7.3520488877987233E-5</c:v>
                </c:pt>
                <c:pt idx="81">
                  <c:v>5.13088566801434E-5</c:v>
                </c:pt>
                <c:pt idx="82">
                  <c:v>3.5451689552323806E-5</c:v>
                </c:pt>
                <c:pt idx="83">
                  <c:v>2.4251699907495983E-5</c:v>
                </c:pt>
                <c:pt idx="84">
                  <c:v>1.6425102184469687E-5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93-4F33-A233-D6F217BDCA4A}"/>
            </c:ext>
          </c:extLst>
        </c:ser>
        <c:ser>
          <c:idx val="2"/>
          <c:order val="2"/>
          <c:tx>
            <c:v>Control Data</c:v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Experiment!$B$26:$B$100</c:f>
              <c:numCache>
                <c:formatCode>General</c:formatCode>
                <c:ptCount val="75"/>
                <c:pt idx="0">
                  <c:v>12.4</c:v>
                </c:pt>
                <c:pt idx="1">
                  <c:v>12</c:v>
                </c:pt>
                <c:pt idx="2">
                  <c:v>12.8</c:v>
                </c:pt>
                <c:pt idx="3">
                  <c:v>8.5</c:v>
                </c:pt>
                <c:pt idx="4">
                  <c:v>7</c:v>
                </c:pt>
                <c:pt idx="5">
                  <c:v>8.1999999999999993</c:v>
                </c:pt>
                <c:pt idx="6">
                  <c:v>6.5</c:v>
                </c:pt>
                <c:pt idx="7">
                  <c:v>7.5</c:v>
                </c:pt>
                <c:pt idx="8">
                  <c:v>5.4</c:v>
                </c:pt>
                <c:pt idx="9">
                  <c:v>6</c:v>
                </c:pt>
                <c:pt idx="10">
                  <c:v>7.8</c:v>
                </c:pt>
                <c:pt idx="11">
                  <c:v>8</c:v>
                </c:pt>
                <c:pt idx="12">
                  <c:v>9.1999999999999993</c:v>
                </c:pt>
                <c:pt idx="13">
                  <c:v>2.2000000000000002</c:v>
                </c:pt>
                <c:pt idx="14">
                  <c:v>11</c:v>
                </c:pt>
                <c:pt idx="15">
                  <c:v>15.2</c:v>
                </c:pt>
                <c:pt idx="16">
                  <c:v>5.0999999999999996</c:v>
                </c:pt>
                <c:pt idx="17">
                  <c:v>6</c:v>
                </c:pt>
                <c:pt idx="18">
                  <c:v>9</c:v>
                </c:pt>
                <c:pt idx="19">
                  <c:v>13</c:v>
                </c:pt>
              </c:numCache>
            </c:numRef>
          </c:xVal>
          <c:yVal>
            <c:numRef>
              <c:f>Experiment!$AO$27:$AO$126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93-4F33-A233-D6F217BDCA4A}"/>
            </c:ext>
          </c:extLst>
        </c:ser>
        <c:ser>
          <c:idx val="3"/>
          <c:order val="3"/>
          <c:tx>
            <c:v>Test Data</c:v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Experiment!$D$26:$D$51</c:f>
              <c:numCache>
                <c:formatCode>General</c:formatCode>
                <c:ptCount val="26"/>
                <c:pt idx="0">
                  <c:v>3.2</c:v>
                </c:pt>
                <c:pt idx="1">
                  <c:v>2.6</c:v>
                </c:pt>
                <c:pt idx="2">
                  <c:v>3.9</c:v>
                </c:pt>
                <c:pt idx="3">
                  <c:v>5</c:v>
                </c:pt>
                <c:pt idx="4">
                  <c:v>4</c:v>
                </c:pt>
                <c:pt idx="5">
                  <c:v>5.5</c:v>
                </c:pt>
                <c:pt idx="6">
                  <c:v>7.1</c:v>
                </c:pt>
                <c:pt idx="7">
                  <c:v>9</c:v>
                </c:pt>
                <c:pt idx="8">
                  <c:v>7</c:v>
                </c:pt>
                <c:pt idx="9">
                  <c:v>5.8</c:v>
                </c:pt>
                <c:pt idx="10">
                  <c:v>8.6</c:v>
                </c:pt>
                <c:pt idx="11">
                  <c:v>4.2</c:v>
                </c:pt>
                <c:pt idx="12">
                  <c:v>5.0999999999999996</c:v>
                </c:pt>
                <c:pt idx="13">
                  <c:v>9.8000000000000007</c:v>
                </c:pt>
                <c:pt idx="14">
                  <c:v>6.1</c:v>
                </c:pt>
                <c:pt idx="15">
                  <c:v>2.4</c:v>
                </c:pt>
              </c:numCache>
            </c:numRef>
          </c:xVal>
          <c:yVal>
            <c:numRef>
              <c:f>Experiment!$AO$27:$AO$126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C93-4F33-A233-D6F217BDCA4A}"/>
            </c:ext>
          </c:extLst>
        </c:ser>
        <c:ser>
          <c:idx val="4"/>
          <c:order val="4"/>
          <c:tx>
            <c:v>UB Control</c:v>
          </c:tx>
          <c:marker>
            <c:symbol val="none"/>
          </c:marker>
          <c:dPt>
            <c:idx val="1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7C93-4F33-A233-D6F217BDCA4A}"/>
              </c:ext>
            </c:extLst>
          </c:dPt>
          <c:xVal>
            <c:numRef>
              <c:f>Experiment!$S$6:$S$7</c:f>
              <c:numCache>
                <c:formatCode>_(* #,##0.000_);_(* \(#,##0.000\);_(* "-"??_);_(@_)</c:formatCode>
                <c:ptCount val="2"/>
                <c:pt idx="0">
                  <c:v>9.8308039590744425</c:v>
                </c:pt>
                <c:pt idx="1">
                  <c:v>9.8308039590744425</c:v>
                </c:pt>
              </c:numCache>
            </c:numRef>
          </c:xVal>
          <c:yVal>
            <c:numRef>
              <c:f>Experiment!$T$6:$T$7</c:f>
              <c:numCache>
                <c:formatCode>General</c:formatCode>
                <c:ptCount val="2"/>
                <c:pt idx="0">
                  <c:v>8.9999999999999993E-3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C93-4F33-A233-D6F217BDCA4A}"/>
            </c:ext>
          </c:extLst>
        </c:ser>
        <c:ser>
          <c:idx val="5"/>
          <c:order val="5"/>
          <c:tx>
            <c:v>LB Control</c:v>
          </c:tx>
          <c:spPr>
            <a:ln w="25400">
              <a:solidFill>
                <a:srgbClr val="FF0000"/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spPr>
              <a:ln w="25400"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7C93-4F33-A233-D6F217BDCA4A}"/>
              </c:ext>
            </c:extLst>
          </c:dPt>
          <c:xVal>
            <c:numRef>
              <c:f>Experiment!$S$8:$S$9</c:f>
              <c:numCache>
                <c:formatCode>_(* #,##0.000_);_(* \(#,##0.000\);_(* "-"??_);_(@_)</c:formatCode>
                <c:ptCount val="2"/>
                <c:pt idx="0">
                  <c:v>7.4491960409255586</c:v>
                </c:pt>
                <c:pt idx="1">
                  <c:v>7.4491960409255586</c:v>
                </c:pt>
              </c:numCache>
            </c:numRef>
          </c:xVal>
          <c:yVal>
            <c:numRef>
              <c:f>Experiment!$T$8:$T$9</c:f>
              <c:numCache>
                <c:formatCode>General</c:formatCode>
                <c:ptCount val="2"/>
                <c:pt idx="0">
                  <c:v>8.9999999999999993E-3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C93-4F33-A233-D6F217BDCA4A}"/>
            </c:ext>
          </c:extLst>
        </c:ser>
        <c:ser>
          <c:idx val="6"/>
          <c:order val="6"/>
          <c:tx>
            <c:v>UB Test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7C93-4F33-A233-D6F217BDCA4A}"/>
              </c:ext>
            </c:extLst>
          </c:dPt>
          <c:xVal>
            <c:numRef>
              <c:f>Experiment!$S$10:$S$11</c:f>
              <c:numCache>
                <c:formatCode>_(* #,##0.000_);_(* \(#,##0.000\);_(* "-"??_);_(@_)</c:formatCode>
                <c:ptCount val="2"/>
                <c:pt idx="0">
                  <c:v>6.5052631038468718</c:v>
                </c:pt>
                <c:pt idx="1">
                  <c:v>6.5052631038468718</c:v>
                </c:pt>
              </c:numCache>
            </c:numRef>
          </c:xVal>
          <c:yVal>
            <c:numRef>
              <c:f>Experiment!$T$10:$T$11</c:f>
              <c:numCache>
                <c:formatCode>General</c:formatCode>
                <c:ptCount val="2"/>
                <c:pt idx="0">
                  <c:v>8.9999999999999993E-3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C93-4F33-A233-D6F217BDCA4A}"/>
            </c:ext>
          </c:extLst>
        </c:ser>
        <c:ser>
          <c:idx val="7"/>
          <c:order val="7"/>
          <c:tx>
            <c:v>LB Test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E-7C93-4F33-A233-D6F217BDCA4A}"/>
              </c:ext>
            </c:extLst>
          </c:dPt>
          <c:xVal>
            <c:numRef>
              <c:f>Experiment!$S$12:$S$13</c:f>
              <c:numCache>
                <c:formatCode>_(* #,##0.000_);_(* \(#,##0.000\);_(* "-"??_);_(@_)</c:formatCode>
                <c:ptCount val="2"/>
                <c:pt idx="0">
                  <c:v>4.6572368961531279</c:v>
                </c:pt>
                <c:pt idx="1">
                  <c:v>4.6572368961531279</c:v>
                </c:pt>
              </c:numCache>
            </c:numRef>
          </c:xVal>
          <c:yVal>
            <c:numRef>
              <c:f>Experiment!$T$12:$T$13</c:f>
              <c:numCache>
                <c:formatCode>General</c:formatCode>
                <c:ptCount val="2"/>
                <c:pt idx="0">
                  <c:v>8.9999999999999993E-3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C93-4F33-A233-D6F217BD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243424"/>
        <c:axId val="796229984"/>
      </c:scatterChart>
      <c:valAx>
        <c:axId val="79624342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96229984"/>
        <c:crosses val="autoZero"/>
        <c:crossBetween val="midCat"/>
      </c:valAx>
      <c:valAx>
        <c:axId val="796229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96243424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hubbardresearch.com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51860</xdr:colOff>
      <xdr:row>3</xdr:row>
      <xdr:rowOff>65618</xdr:rowOff>
    </xdr:from>
    <xdr:to>
      <xdr:col>8</xdr:col>
      <xdr:colOff>1100667</xdr:colOff>
      <xdr:row>16</xdr:row>
      <xdr:rowOff>330200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740A13CA-8725-44EB-A1BD-A4EB404F6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247226</xdr:colOff>
      <xdr:row>1</xdr:row>
      <xdr:rowOff>91440</xdr:rowOff>
    </xdr:from>
    <xdr:to>
      <xdr:col>1</xdr:col>
      <xdr:colOff>572981</xdr:colOff>
      <xdr:row>1</xdr:row>
      <xdr:rowOff>662940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28FF05-9FDE-44A3-A513-3D57B2C6AAA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226" y="586740"/>
          <a:ext cx="2428875" cy="5715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BFE4-6581-4071-863E-2B5CA360F199}">
  <dimension ref="A1:AO126"/>
  <sheetViews>
    <sheetView showGridLines="0" tabSelected="1" zoomScaleNormal="100" workbookViewId="0">
      <selection sqref="A1:T1"/>
    </sheetView>
  </sheetViews>
  <sheetFormatPr defaultRowHeight="14.4" x14ac:dyDescent="0.3"/>
  <cols>
    <col min="1" max="1" width="30.6640625" customWidth="1"/>
    <col min="2" max="4" width="15.5546875" customWidth="1"/>
    <col min="5" max="5" width="16.6640625" customWidth="1"/>
    <col min="6" max="7" width="16.6640625" style="38" customWidth="1"/>
    <col min="8" max="9" width="17.21875" style="38" customWidth="1"/>
    <col min="10" max="10" width="17.109375" customWidth="1"/>
    <col min="11" max="11" width="15.44140625" customWidth="1"/>
    <col min="12" max="12" width="11.77734375" style="38" customWidth="1"/>
    <col min="13" max="13" width="14.44140625" style="38" customWidth="1"/>
    <col min="14" max="18" width="11.77734375" style="38" customWidth="1"/>
    <col min="19" max="20" width="8.88671875" style="38"/>
  </cols>
  <sheetData>
    <row r="1" spans="1:23" s="83" customFormat="1" ht="39" customHeight="1" thickBot="1" x14ac:dyDescent="0.35">
      <c r="A1" s="88" t="s">
        <v>31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90"/>
    </row>
    <row r="2" spans="1:23" ht="60" customHeight="1" thickBot="1" x14ac:dyDescent="0.35">
      <c r="A2" s="69"/>
      <c r="B2" s="2"/>
      <c r="C2" s="84" t="s">
        <v>33</v>
      </c>
      <c r="D2" s="84"/>
      <c r="E2" s="84"/>
      <c r="F2" s="84"/>
      <c r="G2" s="84"/>
      <c r="H2" s="84"/>
      <c r="I2" s="85"/>
    </row>
    <row r="3" spans="1:23" ht="24" customHeight="1" thickBot="1" x14ac:dyDescent="0.35">
      <c r="A3" s="52"/>
      <c r="B3" s="52"/>
      <c r="C3" s="52"/>
      <c r="F3" s="4"/>
      <c r="G3" s="4"/>
      <c r="H3" s="4"/>
      <c r="I3" s="4"/>
      <c r="W3" s="3"/>
    </row>
    <row r="4" spans="1:23" ht="24" customHeight="1" x14ac:dyDescent="0.3">
      <c r="A4" s="102" t="s">
        <v>22</v>
      </c>
      <c r="B4" s="103"/>
      <c r="C4" s="103"/>
      <c r="E4" s="65"/>
      <c r="F4" s="43"/>
      <c r="G4" s="43"/>
      <c r="H4" s="43"/>
      <c r="I4" s="44"/>
      <c r="K4" s="86" t="s">
        <v>25</v>
      </c>
      <c r="L4" s="87"/>
      <c r="M4" s="87"/>
      <c r="N4" s="87"/>
      <c r="O4" s="87"/>
      <c r="P4" s="87"/>
      <c r="Q4" s="87"/>
      <c r="R4" s="87"/>
      <c r="S4" s="87"/>
      <c r="T4" s="87"/>
    </row>
    <row r="5" spans="1:23" s="52" customFormat="1" ht="36" customHeight="1" thickBot="1" x14ac:dyDescent="0.35">
      <c r="A5" s="12"/>
      <c r="B5" s="13" t="s">
        <v>4</v>
      </c>
      <c r="C5" s="14" t="s">
        <v>9</v>
      </c>
      <c r="E5" s="66"/>
      <c r="F5" s="38"/>
      <c r="G5" s="38"/>
      <c r="H5" s="38"/>
      <c r="I5" s="45"/>
      <c r="K5" s="6" t="s">
        <v>26</v>
      </c>
      <c r="L5" s="5" t="s">
        <v>27</v>
      </c>
      <c r="M5" s="5" t="s">
        <v>7</v>
      </c>
      <c r="N5" s="5" t="s">
        <v>4</v>
      </c>
      <c r="O5" s="5" t="s">
        <v>28</v>
      </c>
      <c r="P5" s="5" t="s">
        <v>8</v>
      </c>
      <c r="Q5" s="5" t="s">
        <v>9</v>
      </c>
      <c r="R5" s="5" t="s">
        <v>10</v>
      </c>
      <c r="S5" s="98" t="s">
        <v>11</v>
      </c>
      <c r="T5" s="98"/>
    </row>
    <row r="6" spans="1:23" x14ac:dyDescent="0.3">
      <c r="A6" s="56" t="s">
        <v>0</v>
      </c>
      <c r="B6" s="17">
        <f>COUNT(B26:B116)</f>
        <v>20</v>
      </c>
      <c r="C6" s="18">
        <f>COUNT(D26:D115)</f>
        <v>16</v>
      </c>
      <c r="E6" s="67"/>
      <c r="I6" s="45"/>
      <c r="K6" s="21">
        <v>-4.5</v>
      </c>
      <c r="L6" s="38">
        <f>NORMDIST(K6,0,1,1)</f>
        <v>3.3976731247300535E-6</v>
      </c>
      <c r="O6" s="38">
        <f t="shared" ref="O6:O69" si="0">NORMDIST(K6,0,1,1)</f>
        <v>3.3976731247300535E-6</v>
      </c>
      <c r="R6" s="38">
        <f t="shared" ref="R6:R37" si="1">NORMDIST(K6,C$7,C$8,C$6)</f>
        <v>2.2914619234455726E-2</v>
      </c>
      <c r="S6" s="81">
        <f>B11</f>
        <v>9.8308039590744425</v>
      </c>
      <c r="T6" s="44">
        <v>8.9999999999999993E-3</v>
      </c>
    </row>
    <row r="7" spans="1:23" x14ac:dyDescent="0.3">
      <c r="A7" s="54" t="s">
        <v>1</v>
      </c>
      <c r="B7" s="19">
        <f>AVERAGE(B26:B116)</f>
        <v>8.64</v>
      </c>
      <c r="C7" s="15">
        <f>AVERAGE(D26:D115)</f>
        <v>5.5812499999999998</v>
      </c>
      <c r="E7" s="67"/>
      <c r="I7" s="45"/>
      <c r="K7" s="21">
        <v>-4.4000000000000004</v>
      </c>
      <c r="L7" s="38">
        <f t="shared" ref="L7:L70" si="2">NORMDIST(K7,0,1,1)</f>
        <v>5.4125439077038416E-6</v>
      </c>
      <c r="M7" s="38">
        <f>L7-L6</f>
        <v>2.0148707829737881E-6</v>
      </c>
      <c r="N7" s="41">
        <f t="shared" ref="N7:N38" si="3">B$7+(K7*B$10)</f>
        <v>5.4548708693449566</v>
      </c>
      <c r="O7" s="38">
        <f t="shared" si="0"/>
        <v>5.4125439077038416E-6</v>
      </c>
      <c r="P7" s="38">
        <f>O7-O6</f>
        <v>2.0148707829737881E-6</v>
      </c>
      <c r="Q7" s="41">
        <f t="shared" ref="Q7:Q38" si="4">C$7+(K7*C$10)</f>
        <v>3.1097255884946895</v>
      </c>
      <c r="R7" s="38">
        <f t="shared" si="1"/>
        <v>2.4012113403814341E-2</v>
      </c>
      <c r="S7" s="80">
        <f>S6</f>
        <v>9.8308039590744425</v>
      </c>
      <c r="T7" s="45">
        <f>Y1</f>
        <v>0</v>
      </c>
    </row>
    <row r="8" spans="1:23" x14ac:dyDescent="0.3">
      <c r="A8" s="54" t="s">
        <v>2</v>
      </c>
      <c r="B8" s="19">
        <f>VAR(B26:B116)</f>
        <v>10.480421052631563</v>
      </c>
      <c r="C8" s="15">
        <f>VAR(D26:D115)</f>
        <v>5.0482916666666675</v>
      </c>
      <c r="E8" s="67"/>
      <c r="I8" s="45"/>
      <c r="K8" s="21">
        <v>-4.3</v>
      </c>
      <c r="L8" s="38">
        <f t="shared" si="2"/>
        <v>8.5399054709917942E-6</v>
      </c>
      <c r="M8" s="38">
        <f t="shared" ref="M8:M71" si="5">L8-L7</f>
        <v>3.1273615632879526E-6</v>
      </c>
      <c r="N8" s="41">
        <f t="shared" si="3"/>
        <v>5.5272601677689357</v>
      </c>
      <c r="O8" s="38">
        <f t="shared" si="0"/>
        <v>8.5399054709917942E-6</v>
      </c>
      <c r="P8" s="38">
        <f t="shared" ref="P8:P71" si="6">O8-O7</f>
        <v>3.1273615632879526E-6</v>
      </c>
      <c r="Q8" s="41">
        <f t="shared" si="4"/>
        <v>3.1658965978470834</v>
      </c>
      <c r="R8" s="38">
        <f t="shared" si="1"/>
        <v>2.5153442075990243E-2</v>
      </c>
      <c r="S8" s="80">
        <f>B12</f>
        <v>7.4491960409255586</v>
      </c>
      <c r="T8" s="45">
        <v>8.9999999999999993E-3</v>
      </c>
    </row>
    <row r="9" spans="1:23" x14ac:dyDescent="0.3">
      <c r="A9" s="54" t="s">
        <v>18</v>
      </c>
      <c r="B9" s="19">
        <f>B8^0.5</f>
        <v>3.2373478423906756</v>
      </c>
      <c r="C9" s="15">
        <f>C8^0.5</f>
        <v>2.2468403740957363</v>
      </c>
      <c r="E9" s="67"/>
      <c r="I9" s="45"/>
      <c r="K9" s="21">
        <v>-4.2</v>
      </c>
      <c r="L9" s="38">
        <f t="shared" si="2"/>
        <v>1.3345749015906309E-5</v>
      </c>
      <c r="M9" s="38">
        <f t="shared" si="5"/>
        <v>4.8058435449145146E-6</v>
      </c>
      <c r="N9" s="41">
        <f t="shared" si="3"/>
        <v>5.5996494661929139</v>
      </c>
      <c r="O9" s="38">
        <f t="shared" si="0"/>
        <v>1.3345749015906309E-5</v>
      </c>
      <c r="P9" s="38">
        <f t="shared" si="6"/>
        <v>4.8058435449145146E-6</v>
      </c>
      <c r="Q9" s="41">
        <f t="shared" si="4"/>
        <v>3.2220676071994765</v>
      </c>
      <c r="R9" s="38">
        <f t="shared" si="1"/>
        <v>2.6339890405136197E-2</v>
      </c>
      <c r="S9" s="80">
        <f>S8</f>
        <v>7.4491960409255586</v>
      </c>
      <c r="T9" s="45">
        <f>Y1</f>
        <v>0</v>
      </c>
    </row>
    <row r="10" spans="1:23" ht="18.75" customHeight="1" x14ac:dyDescent="0.3">
      <c r="A10" s="54" t="s">
        <v>19</v>
      </c>
      <c r="B10" s="19">
        <f>B9/B6^0.5</f>
        <v>0.72389298423978254</v>
      </c>
      <c r="C10" s="15">
        <f>C9/C6^0.5</f>
        <v>0.56171009352393408</v>
      </c>
      <c r="E10" s="67"/>
      <c r="I10" s="45"/>
      <c r="K10" s="21">
        <v>-4.0999999999999996</v>
      </c>
      <c r="L10" s="38">
        <f t="shared" si="2"/>
        <v>2.0657506912546714E-5</v>
      </c>
      <c r="M10" s="38">
        <f t="shared" si="5"/>
        <v>7.3117578966404049E-6</v>
      </c>
      <c r="N10" s="41">
        <f t="shared" si="3"/>
        <v>5.672038764616893</v>
      </c>
      <c r="O10" s="38">
        <f t="shared" si="0"/>
        <v>2.0657506912546714E-5</v>
      </c>
      <c r="P10" s="38">
        <f t="shared" si="6"/>
        <v>7.3117578966404049E-6</v>
      </c>
      <c r="Q10" s="41">
        <f t="shared" si="4"/>
        <v>3.2782386165518704</v>
      </c>
      <c r="R10" s="38">
        <f t="shared" si="1"/>
        <v>2.7572758250773613E-2</v>
      </c>
      <c r="S10" s="80">
        <f>C11</f>
        <v>6.5052631038468718</v>
      </c>
      <c r="T10" s="45">
        <v>8.9999999999999993E-3</v>
      </c>
    </row>
    <row r="11" spans="1:23" x14ac:dyDescent="0.3">
      <c r="A11" s="54" t="s">
        <v>12</v>
      </c>
      <c r="B11" s="19">
        <f>B7+1.645*B10</f>
        <v>9.8308039590744425</v>
      </c>
      <c r="C11" s="15">
        <f>C7+1.645*C10</f>
        <v>6.5052631038468718</v>
      </c>
      <c r="E11" s="67"/>
      <c r="I11" s="45"/>
      <c r="K11" s="21">
        <v>-4</v>
      </c>
      <c r="L11" s="38">
        <f t="shared" si="2"/>
        <v>3.1671241833119857E-5</v>
      </c>
      <c r="M11" s="38">
        <f t="shared" si="5"/>
        <v>1.1013734920573143E-5</v>
      </c>
      <c r="N11" s="41">
        <f t="shared" si="3"/>
        <v>5.7444280630408704</v>
      </c>
      <c r="O11" s="38">
        <f t="shared" si="0"/>
        <v>3.1671241833119857E-5</v>
      </c>
      <c r="P11" s="38">
        <f t="shared" si="6"/>
        <v>1.1013734920573143E-5</v>
      </c>
      <c r="Q11" s="41">
        <f t="shared" si="4"/>
        <v>3.3344096259042635</v>
      </c>
      <c r="R11" s="38">
        <f t="shared" si="1"/>
        <v>2.8853359196460454E-2</v>
      </c>
      <c r="S11" s="80">
        <f>S10</f>
        <v>6.5052631038468718</v>
      </c>
      <c r="T11" s="45">
        <f>Y1</f>
        <v>0</v>
      </c>
    </row>
    <row r="12" spans="1:23" ht="15" thickBot="1" x14ac:dyDescent="0.35">
      <c r="A12" s="55" t="s">
        <v>13</v>
      </c>
      <c r="B12" s="20">
        <f>B7-1.645*B10</f>
        <v>7.4491960409255586</v>
      </c>
      <c r="C12" s="16">
        <f>C7-1.645*C10</f>
        <v>4.6572368961531279</v>
      </c>
      <c r="E12" s="67"/>
      <c r="I12" s="45"/>
      <c r="K12" s="21">
        <v>-3.9</v>
      </c>
      <c r="L12" s="38">
        <f t="shared" si="2"/>
        <v>4.8096344017602614E-5</v>
      </c>
      <c r="M12" s="38">
        <f t="shared" si="5"/>
        <v>1.6425102184482758E-5</v>
      </c>
      <c r="N12" s="41">
        <f t="shared" si="3"/>
        <v>5.8168173614648486</v>
      </c>
      <c r="O12" s="38">
        <f t="shared" si="0"/>
        <v>4.8096344017602614E-5</v>
      </c>
      <c r="P12" s="38">
        <f t="shared" si="6"/>
        <v>1.6425102184482758E-5</v>
      </c>
      <c r="Q12" s="41">
        <f t="shared" si="4"/>
        <v>3.390580635256657</v>
      </c>
      <c r="R12" s="38">
        <f t="shared" si="1"/>
        <v>3.0183019508118854E-2</v>
      </c>
      <c r="S12" s="80">
        <f>C12</f>
        <v>4.6572368961531279</v>
      </c>
      <c r="T12" s="45">
        <v>8.9999999999999993E-3</v>
      </c>
    </row>
    <row r="13" spans="1:23" ht="15" thickBot="1" x14ac:dyDescent="0.35">
      <c r="E13" s="67"/>
      <c r="I13" s="45"/>
      <c r="K13" s="21">
        <v>-3.8</v>
      </c>
      <c r="L13" s="38">
        <f t="shared" si="2"/>
        <v>7.234804392511999E-5</v>
      </c>
      <c r="M13" s="38">
        <f t="shared" si="5"/>
        <v>2.4251699907517375E-5</v>
      </c>
      <c r="N13" s="41">
        <f t="shared" si="3"/>
        <v>5.8892066598888269</v>
      </c>
      <c r="O13" s="38">
        <f t="shared" si="0"/>
        <v>7.234804392511999E-5</v>
      </c>
      <c r="P13" s="38">
        <f t="shared" si="6"/>
        <v>2.4251699907517375E-5</v>
      </c>
      <c r="Q13" s="41">
        <f t="shared" si="4"/>
        <v>3.4467516446090505</v>
      </c>
      <c r="R13" s="38">
        <f t="shared" si="1"/>
        <v>3.1563077031754892E-2</v>
      </c>
      <c r="S13" s="82">
        <f>S12</f>
        <v>4.6572368961531279</v>
      </c>
      <c r="T13" s="47">
        <f>Y1</f>
        <v>0</v>
      </c>
    </row>
    <row r="14" spans="1:23" x14ac:dyDescent="0.3">
      <c r="A14" s="7"/>
      <c r="B14" s="8"/>
      <c r="C14" s="8"/>
      <c r="D14" s="8"/>
      <c r="E14" s="67"/>
      <c r="I14" s="45"/>
      <c r="K14" s="21">
        <v>-3.7</v>
      </c>
      <c r="L14" s="38">
        <f t="shared" si="2"/>
        <v>1.0779973347738824E-4</v>
      </c>
      <c r="M14" s="38">
        <f t="shared" si="5"/>
        <v>3.5451689552268254E-5</v>
      </c>
      <c r="N14" s="41">
        <f t="shared" si="3"/>
        <v>5.9615959583128051</v>
      </c>
      <c r="O14" s="38">
        <f t="shared" si="0"/>
        <v>1.0779973347738824E-4</v>
      </c>
      <c r="P14" s="38">
        <f t="shared" si="6"/>
        <v>3.5451689552268254E-5</v>
      </c>
      <c r="Q14" s="41">
        <f t="shared" si="4"/>
        <v>3.5029226539614435</v>
      </c>
      <c r="R14" s="45">
        <f t="shared" si="1"/>
        <v>3.2994880030441785E-2</v>
      </c>
    </row>
    <row r="15" spans="1:23" ht="24" customHeight="1" thickBot="1" x14ac:dyDescent="0.35">
      <c r="A15" s="99" t="s">
        <v>21</v>
      </c>
      <c r="B15" s="99"/>
      <c r="E15" s="68"/>
      <c r="I15" s="45"/>
      <c r="K15" s="21">
        <v>-3.6</v>
      </c>
      <c r="L15" s="38">
        <f t="shared" si="2"/>
        <v>1.5910859015753364E-4</v>
      </c>
      <c r="M15" s="38">
        <f t="shared" si="5"/>
        <v>5.1308856680145392E-5</v>
      </c>
      <c r="N15" s="41">
        <f t="shared" si="3"/>
        <v>6.0339852567367833</v>
      </c>
      <c r="O15" s="38">
        <f t="shared" si="0"/>
        <v>1.5910859015753364E-4</v>
      </c>
      <c r="P15" s="38">
        <f t="shared" si="6"/>
        <v>5.1308856680145392E-5</v>
      </c>
      <c r="Q15" s="41">
        <f t="shared" si="4"/>
        <v>3.559093663313837</v>
      </c>
      <c r="R15" s="45">
        <f t="shared" si="1"/>
        <v>3.4479785960574785E-2</v>
      </c>
    </row>
    <row r="16" spans="1:23" ht="18.75" customHeight="1" x14ac:dyDescent="0.3">
      <c r="A16" s="104" t="s">
        <v>5</v>
      </c>
      <c r="B16" s="57">
        <f>ABS(B7-C7)</f>
        <v>3.0587500000000007</v>
      </c>
      <c r="E16" s="68"/>
      <c r="I16" s="45"/>
      <c r="K16" s="21">
        <v>-3.5</v>
      </c>
      <c r="L16" s="38">
        <f t="shared" si="2"/>
        <v>2.3262907903552504E-4</v>
      </c>
      <c r="M16" s="38">
        <f>L16-L15</f>
        <v>7.3520488877991408E-5</v>
      </c>
      <c r="N16" s="41">
        <f t="shared" si="3"/>
        <v>6.1063745551607616</v>
      </c>
      <c r="O16" s="38">
        <f t="shared" si="0"/>
        <v>2.3262907903552504E-4</v>
      </c>
      <c r="P16" s="38">
        <f>O16-O15</f>
        <v>7.3520488877991408E-5</v>
      </c>
      <c r="Q16" s="41">
        <f t="shared" si="4"/>
        <v>3.6152646726662305</v>
      </c>
      <c r="R16" s="45">
        <f t="shared" si="1"/>
        <v>3.6019160187554911E-2</v>
      </c>
    </row>
    <row r="17" spans="1:41" ht="30.75" customHeight="1" thickBot="1" x14ac:dyDescent="0.35">
      <c r="A17" s="105" t="s">
        <v>20</v>
      </c>
      <c r="B17" s="58">
        <f>(C8/C6+B8/B6)^0.5</f>
        <v>0.91626376213306882</v>
      </c>
      <c r="E17" s="69"/>
      <c r="F17" s="46"/>
      <c r="G17" s="46"/>
      <c r="H17" s="46"/>
      <c r="I17" s="47"/>
      <c r="K17" s="21">
        <v>-3.4</v>
      </c>
      <c r="L17" s="38">
        <f t="shared" si="2"/>
        <v>3.369292656768808E-4</v>
      </c>
      <c r="M17" s="38">
        <f t="shared" si="5"/>
        <v>1.0430018664135576E-4</v>
      </c>
      <c r="N17" s="41">
        <f t="shared" si="3"/>
        <v>6.1787638535847398</v>
      </c>
      <c r="O17" s="38">
        <f t="shared" si="0"/>
        <v>3.369292656768808E-4</v>
      </c>
      <c r="P17" s="38">
        <f t="shared" si="6"/>
        <v>1.0430018664135576E-4</v>
      </c>
      <c r="Q17" s="41">
        <f t="shared" si="4"/>
        <v>3.671435682018624</v>
      </c>
      <c r="R17" s="45">
        <f t="shared" si="1"/>
        <v>3.7614374641207669E-2</v>
      </c>
    </row>
    <row r="18" spans="1:41" ht="22.2" customHeight="1" thickBot="1" x14ac:dyDescent="0.35">
      <c r="A18" s="106" t="s">
        <v>29</v>
      </c>
      <c r="B18" s="61">
        <f>1-NORMDIST(0,B16,B17,1)</f>
        <v>0.99957851451424384</v>
      </c>
      <c r="K18" s="21">
        <v>-3.3</v>
      </c>
      <c r="L18" s="38">
        <f t="shared" si="2"/>
        <v>4.8342414238377744E-4</v>
      </c>
      <c r="M18" s="38">
        <f t="shared" si="5"/>
        <v>1.4649487670689664E-4</v>
      </c>
      <c r="N18" s="41">
        <f t="shared" si="3"/>
        <v>6.2511531520087189</v>
      </c>
      <c r="O18" s="38">
        <f t="shared" si="0"/>
        <v>4.8342414238377744E-4</v>
      </c>
      <c r="P18" s="38">
        <f t="shared" si="6"/>
        <v>1.4649487670689664E-4</v>
      </c>
      <c r="Q18" s="41">
        <f t="shared" si="4"/>
        <v>3.7276066913710175</v>
      </c>
      <c r="R18" s="45">
        <f t="shared" si="1"/>
        <v>3.9266806411400117E-2</v>
      </c>
    </row>
    <row r="19" spans="1:41" ht="19.5" customHeight="1" thickBot="1" x14ac:dyDescent="0.35">
      <c r="A19" s="100" t="s">
        <v>30</v>
      </c>
      <c r="B19" s="101"/>
      <c r="H19" s="39"/>
      <c r="I19" s="39"/>
      <c r="J19" s="9"/>
      <c r="K19" s="21">
        <v>-3.2</v>
      </c>
      <c r="L19" s="38">
        <f t="shared" si="2"/>
        <v>6.8713793791584719E-4</v>
      </c>
      <c r="M19" s="38">
        <f t="shared" si="5"/>
        <v>2.0371379553206975E-4</v>
      </c>
      <c r="N19" s="41">
        <f t="shared" si="3"/>
        <v>6.3235424504326962</v>
      </c>
      <c r="O19" s="38">
        <f t="shared" si="0"/>
        <v>6.8713793791584719E-4</v>
      </c>
      <c r="P19" s="38">
        <f t="shared" si="6"/>
        <v>2.0371379553206975E-4</v>
      </c>
      <c r="Q19" s="41">
        <f t="shared" si="4"/>
        <v>3.7837777007234106</v>
      </c>
      <c r="R19" s="45">
        <f t="shared" si="1"/>
        <v>4.0977836284478736E-2</v>
      </c>
    </row>
    <row r="20" spans="1:41" x14ac:dyDescent="0.3">
      <c r="A20" s="64" t="s">
        <v>14</v>
      </c>
      <c r="B20" s="62">
        <f>B16+1.645*B17</f>
        <v>4.5660038887088987</v>
      </c>
      <c r="K20" s="21">
        <v>-3.1</v>
      </c>
      <c r="L20" s="38">
        <f t="shared" si="2"/>
        <v>9.676032132183561E-4</v>
      </c>
      <c r="M20" s="38">
        <f t="shared" si="5"/>
        <v>2.804652753025089E-4</v>
      </c>
      <c r="N20" s="41">
        <f t="shared" si="3"/>
        <v>6.3959317488566745</v>
      </c>
      <c r="O20" s="38">
        <f t="shared" si="0"/>
        <v>9.676032132183561E-4</v>
      </c>
      <c r="P20" s="38">
        <f t="shared" si="6"/>
        <v>2.804652753025089E-4</v>
      </c>
      <c r="Q20" s="41">
        <f t="shared" si="4"/>
        <v>3.8399487100758041</v>
      </c>
      <c r="R20" s="45">
        <f t="shared" si="1"/>
        <v>4.2748847221316458E-2</v>
      </c>
    </row>
    <row r="21" spans="1:41" ht="15" thickBot="1" x14ac:dyDescent="0.35">
      <c r="A21" s="60" t="s">
        <v>15</v>
      </c>
      <c r="B21" s="63">
        <f>B16-1.645*B17</f>
        <v>1.5514961112911025</v>
      </c>
      <c r="D21" s="1"/>
      <c r="K21" s="21">
        <v>-3.0000000000000102</v>
      </c>
      <c r="L21" s="38">
        <f t="shared" si="2"/>
        <v>1.3498980316300484E-3</v>
      </c>
      <c r="M21" s="38">
        <f t="shared" si="5"/>
        <v>3.8229481841169229E-4</v>
      </c>
      <c r="N21" s="41">
        <f t="shared" si="3"/>
        <v>6.4683210472806456</v>
      </c>
      <c r="O21" s="38">
        <f t="shared" si="0"/>
        <v>1.3498980316300484E-3</v>
      </c>
      <c r="P21" s="38">
        <f t="shared" si="6"/>
        <v>3.8229481841169229E-4</v>
      </c>
      <c r="Q21" s="41">
        <f t="shared" si="4"/>
        <v>3.8961197194281918</v>
      </c>
      <c r="R21" s="45">
        <f t="shared" si="1"/>
        <v>4.4581222777922716E-2</v>
      </c>
    </row>
    <row r="22" spans="1:41" x14ac:dyDescent="0.3">
      <c r="A22" s="4"/>
      <c r="B22" s="59"/>
      <c r="D22" s="1"/>
      <c r="K22" s="21">
        <v>-2.9000000000000101</v>
      </c>
      <c r="L22" s="38">
        <f t="shared" si="2"/>
        <v>1.865813300383974E-3</v>
      </c>
      <c r="M22" s="38">
        <f t="shared" si="5"/>
        <v>5.1591526875392562E-4</v>
      </c>
      <c r="N22" s="41">
        <f t="shared" si="3"/>
        <v>6.5407103457046238</v>
      </c>
      <c r="O22" s="38">
        <f t="shared" si="0"/>
        <v>1.865813300383974E-3</v>
      </c>
      <c r="P22" s="38">
        <f t="shared" si="6"/>
        <v>5.1591526875392562E-4</v>
      </c>
      <c r="Q22" s="41">
        <f t="shared" si="4"/>
        <v>3.9522907287805853</v>
      </c>
      <c r="R22" s="45">
        <f t="shared" si="1"/>
        <v>4.6476345469746119E-2</v>
      </c>
    </row>
    <row r="23" spans="1:41" ht="15" thickBot="1" x14ac:dyDescent="0.35">
      <c r="A23" s="10"/>
      <c r="B23" s="11"/>
      <c r="C23" s="11"/>
      <c r="D23" s="11"/>
      <c r="E23" s="1"/>
      <c r="K23" s="21">
        <v>-2.80000000000001</v>
      </c>
      <c r="L23" s="38">
        <f t="shared" si="2"/>
        <v>2.5551303304278523E-3</v>
      </c>
      <c r="M23" s="38">
        <f t="shared" si="5"/>
        <v>6.8931703004387825E-4</v>
      </c>
      <c r="N23" s="41">
        <f t="shared" si="3"/>
        <v>6.6130996441286021</v>
      </c>
      <c r="O23" s="38">
        <f t="shared" si="0"/>
        <v>2.5551303304278523E-3</v>
      </c>
      <c r="P23" s="38">
        <f t="shared" si="6"/>
        <v>6.8931703004387825E-4</v>
      </c>
      <c r="Q23" s="41">
        <f t="shared" si="4"/>
        <v>4.0084617381329792</v>
      </c>
      <c r="R23" s="45">
        <f t="shared" si="1"/>
        <v>4.843559508096712E-2</v>
      </c>
    </row>
    <row r="24" spans="1:41" ht="18.600000000000001" thickBot="1" x14ac:dyDescent="0.4">
      <c r="A24" s="91" t="s">
        <v>6</v>
      </c>
      <c r="B24" s="92"/>
      <c r="C24" s="93" t="s">
        <v>3</v>
      </c>
      <c r="D24" s="94"/>
      <c r="E24" s="1"/>
      <c r="F24" s="95" t="s">
        <v>24</v>
      </c>
      <c r="G24" s="96"/>
      <c r="H24" s="96"/>
      <c r="I24" s="97"/>
      <c r="K24" s="21">
        <v>-2.7000000000000099</v>
      </c>
      <c r="L24" s="38">
        <f t="shared" si="2"/>
        <v>3.4669738030405624E-3</v>
      </c>
      <c r="M24" s="38">
        <f>L24-L23</f>
        <v>9.1184347261271011E-4</v>
      </c>
      <c r="N24" s="41">
        <f t="shared" si="3"/>
        <v>6.6854889425525803</v>
      </c>
      <c r="O24" s="38">
        <f t="shared" si="0"/>
        <v>3.4669738030405624E-3</v>
      </c>
      <c r="P24" s="38">
        <f>O24-O23</f>
        <v>9.1184347261271011E-4</v>
      </c>
      <c r="Q24" s="41">
        <f t="shared" si="4"/>
        <v>4.0646327474853727</v>
      </c>
      <c r="R24" s="45">
        <f t="shared" si="1"/>
        <v>5.0460346920262973E-2</v>
      </c>
    </row>
    <row r="25" spans="1:41" ht="23.25" customHeight="1" thickBot="1" x14ac:dyDescent="0.35">
      <c r="A25" s="12" t="s">
        <v>23</v>
      </c>
      <c r="B25" s="35" t="s">
        <v>32</v>
      </c>
      <c r="C25" s="36" t="s">
        <v>23</v>
      </c>
      <c r="D25" s="37" t="s">
        <v>32</v>
      </c>
      <c r="E25" s="1"/>
      <c r="F25" s="77" t="s">
        <v>4</v>
      </c>
      <c r="G25" s="78" t="s">
        <v>9</v>
      </c>
      <c r="H25" s="79" t="s">
        <v>16</v>
      </c>
      <c r="I25" s="42" t="s">
        <v>17</v>
      </c>
      <c r="K25" s="21">
        <v>-2.6000000000000099</v>
      </c>
      <c r="L25" s="38">
        <f t="shared" si="2"/>
        <v>4.6611880237186157E-3</v>
      </c>
      <c r="M25" s="38">
        <f>L25-L24</f>
        <v>1.1942142206780534E-3</v>
      </c>
      <c r="N25" s="41">
        <f t="shared" si="3"/>
        <v>6.7578782409765585</v>
      </c>
      <c r="O25" s="38">
        <f t="shared" si="0"/>
        <v>4.6611880237186157E-3</v>
      </c>
      <c r="P25" s="38">
        <f>O25-O24</f>
        <v>1.1942142206780534E-3</v>
      </c>
      <c r="Q25" s="41">
        <f t="shared" si="4"/>
        <v>4.1208037568377653</v>
      </c>
      <c r="R25" s="45">
        <f t="shared" si="1"/>
        <v>5.2551970024698434E-2</v>
      </c>
    </row>
    <row r="26" spans="1:41" x14ac:dyDescent="0.3">
      <c r="A26" s="23">
        <f>IF(B26="","",ROW(B26)-25)</f>
        <v>1</v>
      </c>
      <c r="B26" s="24">
        <v>12.4</v>
      </c>
      <c r="C26" s="31">
        <f>IF(D26="","",COUNTA(B26:B125)+1)</f>
        <v>21</v>
      </c>
      <c r="D26" s="24">
        <v>3.2</v>
      </c>
      <c r="F26" s="48">
        <v>8.8657754151730508</v>
      </c>
      <c r="G26" s="70">
        <v>9.0429594690946313</v>
      </c>
      <c r="H26" s="73">
        <v>6</v>
      </c>
      <c r="I26" s="44">
        <v>3</v>
      </c>
      <c r="K26" s="21">
        <v>-2.5000000000000102</v>
      </c>
      <c r="L26" s="38">
        <f t="shared" si="2"/>
        <v>6.2096653257759519E-3</v>
      </c>
      <c r="M26" s="38">
        <f t="shared" si="5"/>
        <v>1.5484773020573361E-3</v>
      </c>
      <c r="N26" s="41">
        <f t="shared" si="3"/>
        <v>6.8302675394005368</v>
      </c>
      <c r="O26" s="38">
        <f t="shared" si="0"/>
        <v>6.2096653257759519E-3</v>
      </c>
      <c r="P26" s="38">
        <f t="shared" si="6"/>
        <v>1.5484773020573361E-3</v>
      </c>
      <c r="Q26" s="41">
        <f t="shared" si="4"/>
        <v>4.1769747661901588</v>
      </c>
      <c r="R26" s="45">
        <f t="shared" si="1"/>
        <v>5.4711825313580417E-2</v>
      </c>
    </row>
    <row r="27" spans="1:41" x14ac:dyDescent="0.3">
      <c r="A27" s="25">
        <f>IF(B27="","",ROW(B27)-25)</f>
        <v>2</v>
      </c>
      <c r="B27" s="26">
        <v>12</v>
      </c>
      <c r="C27" s="32">
        <f t="shared" ref="C27:C58" si="7">IF(D27="","",C26+1)</f>
        <v>22</v>
      </c>
      <c r="D27" s="26">
        <v>2.6</v>
      </c>
      <c r="F27" s="49">
        <v>0</v>
      </c>
      <c r="G27" s="71">
        <v>6.0619499137236872</v>
      </c>
      <c r="H27" s="74">
        <v>6</v>
      </c>
      <c r="I27" s="45">
        <v>3</v>
      </c>
      <c r="K27" s="21">
        <v>-2.4000000000000101</v>
      </c>
      <c r="L27" s="38">
        <f t="shared" si="2"/>
        <v>8.1975359245958987E-3</v>
      </c>
      <c r="M27" s="38">
        <f t="shared" si="5"/>
        <v>1.9878705988199468E-3</v>
      </c>
      <c r="N27" s="41">
        <f t="shared" si="3"/>
        <v>6.902656837824515</v>
      </c>
      <c r="O27" s="38">
        <f t="shared" si="0"/>
        <v>8.1975359245958987E-3</v>
      </c>
      <c r="P27" s="38">
        <f t="shared" si="6"/>
        <v>1.9878705988199468E-3</v>
      </c>
      <c r="Q27" s="41">
        <f t="shared" si="4"/>
        <v>4.2331457755425523</v>
      </c>
      <c r="R27" s="45">
        <f t="shared" si="1"/>
        <v>5.6941263694294988E-2</v>
      </c>
      <c r="AO27">
        <v>0</v>
      </c>
    </row>
    <row r="28" spans="1:41" x14ac:dyDescent="0.3">
      <c r="A28" s="27">
        <f t="shared" ref="A28:A91" si="8">IF(B28="","",ROW(B28)-25)</f>
        <v>3</v>
      </c>
      <c r="B28" s="28">
        <v>12.8</v>
      </c>
      <c r="C28" s="33">
        <f t="shared" si="7"/>
        <v>23</v>
      </c>
      <c r="D28" s="28">
        <v>3.9</v>
      </c>
      <c r="F28" s="49">
        <v>12.397076037126588</v>
      </c>
      <c r="G28" s="71">
        <v>9.0834500256773349</v>
      </c>
      <c r="H28" s="74">
        <v>6</v>
      </c>
      <c r="I28" s="45">
        <v>3</v>
      </c>
      <c r="K28" s="21">
        <v>-2.30000000000001</v>
      </c>
      <c r="L28" s="38">
        <f t="shared" si="2"/>
        <v>1.0724110021675514E-2</v>
      </c>
      <c r="M28" s="38">
        <f t="shared" si="5"/>
        <v>2.5265740970796154E-3</v>
      </c>
      <c r="N28" s="41">
        <f t="shared" si="3"/>
        <v>6.9750461362484932</v>
      </c>
      <c r="O28" s="38">
        <f t="shared" si="0"/>
        <v>1.0724110021675514E-2</v>
      </c>
      <c r="P28" s="38">
        <f t="shared" si="6"/>
        <v>2.5265740970796154E-3</v>
      </c>
      <c r="Q28" s="41">
        <f t="shared" si="4"/>
        <v>4.2893167848949458</v>
      </c>
      <c r="R28" s="45">
        <f t="shared" si="1"/>
        <v>5.9241624122324719E-2</v>
      </c>
      <c r="AO28">
        <v>0</v>
      </c>
    </row>
    <row r="29" spans="1:41" x14ac:dyDescent="0.3">
      <c r="A29" s="25">
        <f t="shared" si="8"/>
        <v>4</v>
      </c>
      <c r="B29" s="26">
        <v>8.5</v>
      </c>
      <c r="C29" s="32">
        <f t="shared" si="7"/>
        <v>24</v>
      </c>
      <c r="D29" s="26">
        <v>5</v>
      </c>
      <c r="F29" s="49">
        <v>10.592794334171222</v>
      </c>
      <c r="G29" s="71">
        <v>7.1984082064885682</v>
      </c>
      <c r="H29" s="74">
        <v>6</v>
      </c>
      <c r="I29" s="45">
        <v>3</v>
      </c>
      <c r="K29" s="21">
        <v>-2.2000000000000099</v>
      </c>
      <c r="L29" s="38">
        <f t="shared" si="2"/>
        <v>1.3903447513498252E-2</v>
      </c>
      <c r="M29" s="38">
        <f t="shared" si="5"/>
        <v>3.1793374918227379E-3</v>
      </c>
      <c r="N29" s="41">
        <f t="shared" si="3"/>
        <v>7.0474354346724715</v>
      </c>
      <c r="O29" s="38">
        <f t="shared" si="0"/>
        <v>1.3903447513498252E-2</v>
      </c>
      <c r="P29" s="38">
        <f t="shared" si="6"/>
        <v>3.1793374918227379E-3</v>
      </c>
      <c r="Q29" s="41">
        <f t="shared" si="4"/>
        <v>4.3454877942473393</v>
      </c>
      <c r="R29" s="45">
        <f t="shared" si="1"/>
        <v>6.1614231617828724E-2</v>
      </c>
      <c r="AO29">
        <v>0</v>
      </c>
    </row>
    <row r="30" spans="1:41" x14ac:dyDescent="0.3">
      <c r="A30" s="27">
        <f t="shared" si="8"/>
        <v>5</v>
      </c>
      <c r="B30" s="28">
        <v>7</v>
      </c>
      <c r="C30" s="33">
        <f t="shared" si="7"/>
        <v>25</v>
      </c>
      <c r="D30" s="28">
        <v>4</v>
      </c>
      <c r="F30" s="49">
        <v>8.2997728820983774</v>
      </c>
      <c r="G30" s="71">
        <v>8.0748895405397167</v>
      </c>
      <c r="H30" s="74">
        <v>8</v>
      </c>
      <c r="I30" s="45">
        <v>3</v>
      </c>
      <c r="K30" s="21">
        <v>-2.1000000000000099</v>
      </c>
      <c r="L30" s="38">
        <f t="shared" si="2"/>
        <v>1.7864420562816112E-2</v>
      </c>
      <c r="M30" s="38">
        <f t="shared" si="5"/>
        <v>3.9609730493178601E-3</v>
      </c>
      <c r="N30" s="41">
        <f t="shared" si="3"/>
        <v>7.1198247330964506</v>
      </c>
      <c r="O30" s="38">
        <f t="shared" si="0"/>
        <v>1.7864420562816112E-2</v>
      </c>
      <c r="P30" s="38">
        <f t="shared" si="6"/>
        <v>3.9609730493178601E-3</v>
      </c>
      <c r="Q30" s="41">
        <f t="shared" si="4"/>
        <v>4.4016588035997328</v>
      </c>
      <c r="R30" s="45">
        <f t="shared" si="1"/>
        <v>6.4060395241345811E-2</v>
      </c>
      <c r="AO30">
        <v>0</v>
      </c>
    </row>
    <row r="31" spans="1:41" x14ac:dyDescent="0.3">
      <c r="A31" s="25">
        <f t="shared" si="8"/>
        <v>6</v>
      </c>
      <c r="B31" s="26">
        <v>8.1999999999999993</v>
      </c>
      <c r="C31" s="32">
        <f t="shared" si="7"/>
        <v>26</v>
      </c>
      <c r="D31" s="26">
        <v>5.5</v>
      </c>
      <c r="F31" s="49">
        <v>7.624847060875334</v>
      </c>
      <c r="G31" s="71">
        <v>11.069704374947607</v>
      </c>
      <c r="H31" s="74">
        <v>8</v>
      </c>
      <c r="I31" s="45">
        <v>3</v>
      </c>
      <c r="K31" s="21">
        <v>-2.0000000000000102</v>
      </c>
      <c r="L31" s="38">
        <f t="shared" si="2"/>
        <v>2.2750131948178647E-2</v>
      </c>
      <c r="M31" s="38">
        <f t="shared" si="5"/>
        <v>4.8857113853625345E-3</v>
      </c>
      <c r="N31" s="41">
        <f t="shared" si="3"/>
        <v>7.1922140315204279</v>
      </c>
      <c r="O31" s="38">
        <f t="shared" si="0"/>
        <v>2.2750131948178647E-2</v>
      </c>
      <c r="P31" s="38">
        <f t="shared" si="6"/>
        <v>4.8857113853625345E-3</v>
      </c>
      <c r="Q31" s="41">
        <f t="shared" si="4"/>
        <v>4.4578298129521254</v>
      </c>
      <c r="R31" s="45">
        <f t="shared" si="1"/>
        <v>6.6581406031361215E-2</v>
      </c>
      <c r="AO31">
        <v>0</v>
      </c>
    </row>
    <row r="32" spans="1:41" x14ac:dyDescent="0.3">
      <c r="A32" s="27">
        <f t="shared" si="8"/>
        <v>7</v>
      </c>
      <c r="B32" s="28">
        <v>6.5</v>
      </c>
      <c r="C32" s="33">
        <f t="shared" si="7"/>
        <v>27</v>
      </c>
      <c r="D32" s="28">
        <v>7.1</v>
      </c>
      <c r="F32" s="49">
        <v>10.660522460984126</v>
      </c>
      <c r="G32" s="71">
        <v>11.488882872309064</v>
      </c>
      <c r="H32" s="74">
        <v>8</v>
      </c>
      <c r="I32" s="45">
        <v>3</v>
      </c>
      <c r="K32" s="21">
        <v>-1.9000000000000099</v>
      </c>
      <c r="L32" s="38">
        <f t="shared" si="2"/>
        <v>2.8716559816001137E-2</v>
      </c>
      <c r="M32" s="38">
        <f t="shared" si="5"/>
        <v>5.9664278678224908E-3</v>
      </c>
      <c r="N32" s="41">
        <f t="shared" si="3"/>
        <v>7.2646033299444071</v>
      </c>
      <c r="O32" s="38">
        <f t="shared" si="0"/>
        <v>2.8716559816001137E-2</v>
      </c>
      <c r="P32" s="38">
        <f t="shared" si="6"/>
        <v>5.9664278678224908E-3</v>
      </c>
      <c r="Q32" s="41">
        <f t="shared" si="4"/>
        <v>4.5140008223045198</v>
      </c>
      <c r="R32" s="45">
        <f t="shared" si="1"/>
        <v>6.9178534906655167E-2</v>
      </c>
      <c r="AO32">
        <v>0</v>
      </c>
    </row>
    <row r="33" spans="1:41" x14ac:dyDescent="0.3">
      <c r="A33" s="25">
        <f t="shared" si="8"/>
        <v>8</v>
      </c>
      <c r="B33" s="26">
        <v>7.5</v>
      </c>
      <c r="C33" s="32">
        <f t="shared" si="7"/>
        <v>28</v>
      </c>
      <c r="D33" s="26">
        <v>9</v>
      </c>
      <c r="F33" s="49">
        <v>7.6941049694276504</v>
      </c>
      <c r="G33" s="71">
        <v>10.109160305615813</v>
      </c>
      <c r="H33" s="74">
        <v>4</v>
      </c>
      <c r="I33" s="45">
        <v>3</v>
      </c>
      <c r="K33" s="21">
        <v>-1.80000000000001</v>
      </c>
      <c r="L33" s="38">
        <f t="shared" si="2"/>
        <v>3.5930319112924998E-2</v>
      </c>
      <c r="M33" s="38">
        <f t="shared" si="5"/>
        <v>7.2137592969238606E-3</v>
      </c>
      <c r="N33" s="41">
        <f t="shared" si="3"/>
        <v>7.3369926283683844</v>
      </c>
      <c r="O33" s="38">
        <f t="shared" si="0"/>
        <v>3.5930319112924998E-2</v>
      </c>
      <c r="P33" s="38">
        <f t="shared" si="6"/>
        <v>7.2137592969238606E-3</v>
      </c>
      <c r="Q33" s="41">
        <f t="shared" si="4"/>
        <v>4.5701718316569124</v>
      </c>
      <c r="R33" s="45">
        <f t="shared" si="1"/>
        <v>7.1853030536525336E-2</v>
      </c>
      <c r="AO33">
        <v>0</v>
      </c>
    </row>
    <row r="34" spans="1:41" x14ac:dyDescent="0.3">
      <c r="A34" s="27">
        <f t="shared" si="8"/>
        <v>9</v>
      </c>
      <c r="B34" s="28">
        <v>5.4</v>
      </c>
      <c r="C34" s="33">
        <f t="shared" si="7"/>
        <v>29</v>
      </c>
      <c r="D34" s="28">
        <v>7</v>
      </c>
      <c r="F34" s="49">
        <v>4.985182419039484</v>
      </c>
      <c r="G34" s="71">
        <v>9.0564292076205337</v>
      </c>
      <c r="H34" s="74">
        <v>4</v>
      </c>
      <c r="I34" s="45">
        <v>2</v>
      </c>
      <c r="K34" s="21">
        <v>-1.7000000000000099</v>
      </c>
      <c r="L34" s="38">
        <f t="shared" si="2"/>
        <v>4.4565462758542097E-2</v>
      </c>
      <c r="M34" s="38">
        <f t="shared" si="5"/>
        <v>8.6351436456170994E-3</v>
      </c>
      <c r="N34" s="41">
        <f t="shared" si="3"/>
        <v>7.4093819267923635</v>
      </c>
      <c r="O34" s="38">
        <f t="shared" si="0"/>
        <v>4.4565462758542097E-2</v>
      </c>
      <c r="P34" s="38">
        <f t="shared" si="6"/>
        <v>8.6351436456170994E-3</v>
      </c>
      <c r="Q34" s="41">
        <f t="shared" si="4"/>
        <v>4.6263428410093059</v>
      </c>
      <c r="R34" s="45">
        <f t="shared" si="1"/>
        <v>7.4606117182146117E-2</v>
      </c>
      <c r="AO34">
        <v>0</v>
      </c>
    </row>
    <row r="35" spans="1:41" x14ac:dyDescent="0.3">
      <c r="A35" s="25">
        <f t="shared" si="8"/>
        <v>10</v>
      </c>
      <c r="B35" s="26">
        <v>6</v>
      </c>
      <c r="C35" s="32">
        <f t="shared" si="7"/>
        <v>30</v>
      </c>
      <c r="D35" s="26">
        <v>5.8</v>
      </c>
      <c r="F35" s="49">
        <v>9.4649492417233816</v>
      </c>
      <c r="G35" s="71">
        <v>8.7663228698380493</v>
      </c>
      <c r="H35" s="75">
        <v>4</v>
      </c>
      <c r="I35" s="45">
        <v>2</v>
      </c>
      <c r="K35" s="21">
        <v>-1.6000000000000101</v>
      </c>
      <c r="L35" s="38">
        <f t="shared" si="2"/>
        <v>5.479929169955685E-2</v>
      </c>
      <c r="M35" s="38">
        <f t="shared" si="5"/>
        <v>1.0233828941014753E-2</v>
      </c>
      <c r="N35" s="41">
        <f t="shared" si="3"/>
        <v>7.4817712252163417</v>
      </c>
      <c r="O35" s="38">
        <f t="shared" si="0"/>
        <v>5.479929169955685E-2</v>
      </c>
      <c r="P35" s="38">
        <f t="shared" si="6"/>
        <v>1.0233828941014753E-2</v>
      </c>
      <c r="Q35" s="41">
        <f t="shared" si="4"/>
        <v>4.6825138503616994</v>
      </c>
      <c r="R35" s="45">
        <f t="shared" si="1"/>
        <v>7.743899251249689E-2</v>
      </c>
      <c r="AO35">
        <v>0</v>
      </c>
    </row>
    <row r="36" spans="1:41" x14ac:dyDescent="0.3">
      <c r="A36" s="27">
        <f t="shared" si="8"/>
        <v>11</v>
      </c>
      <c r="B36" s="28">
        <v>7.8</v>
      </c>
      <c r="C36" s="33">
        <f t="shared" si="7"/>
        <v>31</v>
      </c>
      <c r="D36" s="28">
        <v>8.6</v>
      </c>
      <c r="F36" s="49">
        <v>8.7966886436370082</v>
      </c>
      <c r="G36" s="71">
        <v>4.0364387787228644</v>
      </c>
      <c r="H36" s="75">
        <v>4</v>
      </c>
      <c r="I36" s="45">
        <v>2</v>
      </c>
      <c r="K36" s="21">
        <v>-1.50000000000001</v>
      </c>
      <c r="L36" s="38">
        <f t="shared" si="2"/>
        <v>6.6807201268856753E-2</v>
      </c>
      <c r="M36" s="38">
        <f t="shared" si="5"/>
        <v>1.2007909569299903E-2</v>
      </c>
      <c r="N36" s="41">
        <f t="shared" si="3"/>
        <v>7.55416052364032</v>
      </c>
      <c r="O36" s="38">
        <f t="shared" si="0"/>
        <v>6.6807201268856753E-2</v>
      </c>
      <c r="P36" s="38">
        <f t="shared" si="6"/>
        <v>1.2007909569299903E-2</v>
      </c>
      <c r="Q36" s="41">
        <f t="shared" si="4"/>
        <v>4.7386848597140929</v>
      </c>
      <c r="R36" s="45">
        <f t="shared" si="1"/>
        <v>8.0352825398453079E-2</v>
      </c>
      <c r="AJ36">
        <v>0</v>
      </c>
    </row>
    <row r="37" spans="1:41" x14ac:dyDescent="0.3">
      <c r="A37" s="25">
        <f t="shared" si="8"/>
        <v>12</v>
      </c>
      <c r="B37" s="26">
        <v>8</v>
      </c>
      <c r="C37" s="32">
        <f t="shared" si="7"/>
        <v>32</v>
      </c>
      <c r="D37" s="26">
        <v>4.2</v>
      </c>
      <c r="F37" s="49">
        <v>9.589138849802648</v>
      </c>
      <c r="G37" s="71">
        <v>8.99781782969362</v>
      </c>
      <c r="H37" s="75">
        <v>4</v>
      </c>
      <c r="I37" s="45">
        <v>2</v>
      </c>
      <c r="K37" s="21">
        <v>-1.4000000000000099</v>
      </c>
      <c r="L37" s="38">
        <f t="shared" si="2"/>
        <v>8.0756659233769554E-2</v>
      </c>
      <c r="M37" s="38">
        <f t="shared" si="5"/>
        <v>1.3949457964912801E-2</v>
      </c>
      <c r="N37" s="41">
        <f t="shared" si="3"/>
        <v>7.6265498220642982</v>
      </c>
      <c r="O37" s="38">
        <f t="shared" si="0"/>
        <v>8.0756659233769554E-2</v>
      </c>
      <c r="P37" s="38">
        <f t="shared" si="6"/>
        <v>1.3949457964912801E-2</v>
      </c>
      <c r="Q37" s="41">
        <f t="shared" si="4"/>
        <v>4.7948558690664864</v>
      </c>
      <c r="R37" s="45">
        <f t="shared" si="1"/>
        <v>8.3348753688790286E-2</v>
      </c>
      <c r="AO37">
        <v>0</v>
      </c>
    </row>
    <row r="38" spans="1:41" x14ac:dyDescent="0.3">
      <c r="A38" s="27">
        <f t="shared" si="8"/>
        <v>13</v>
      </c>
      <c r="B38" s="28">
        <v>9.1999999999999993</v>
      </c>
      <c r="C38" s="33">
        <f t="shared" si="7"/>
        <v>33</v>
      </c>
      <c r="D38" s="28">
        <v>5.0999999999999996</v>
      </c>
      <c r="F38" s="49">
        <v>6.9835516870682621</v>
      </c>
      <c r="G38" s="71">
        <v>13.109550669882623</v>
      </c>
      <c r="H38" s="75">
        <v>4</v>
      </c>
      <c r="I38" s="45">
        <v>2</v>
      </c>
      <c r="K38" s="21">
        <v>-1.30000000000001</v>
      </c>
      <c r="L38" s="38">
        <f t="shared" si="2"/>
        <v>9.6800484585608582E-2</v>
      </c>
      <c r="M38" s="38">
        <f t="shared" si="5"/>
        <v>1.6043825351839028E-2</v>
      </c>
      <c r="N38" s="41">
        <f t="shared" si="3"/>
        <v>7.6989391204882764</v>
      </c>
      <c r="O38" s="38">
        <f t="shared" si="0"/>
        <v>9.6800484585608582E-2</v>
      </c>
      <c r="P38" s="38">
        <f t="shared" si="6"/>
        <v>1.6043825351839028E-2</v>
      </c>
      <c r="Q38" s="41">
        <f t="shared" si="4"/>
        <v>4.8510268784188799</v>
      </c>
      <c r="R38" s="45">
        <f t="shared" ref="R38:R69" si="9">NORMDIST(K38,C$7,C$8,C$6)</f>
        <v>8.6427881972007875E-2</v>
      </c>
      <c r="AO38">
        <v>0</v>
      </c>
    </row>
    <row r="39" spans="1:41" x14ac:dyDescent="0.3">
      <c r="A39" s="25">
        <f t="shared" si="8"/>
        <v>14</v>
      </c>
      <c r="B39" s="26">
        <v>2.2000000000000002</v>
      </c>
      <c r="C39" s="32">
        <f t="shared" si="7"/>
        <v>34</v>
      </c>
      <c r="D39" s="26">
        <v>9.8000000000000007</v>
      </c>
      <c r="F39" s="49">
        <v>7.5166528624332294</v>
      </c>
      <c r="G39" s="71">
        <v>7.4554981459435119</v>
      </c>
      <c r="H39" s="75">
        <v>3</v>
      </c>
      <c r="I39" s="45">
        <v>2</v>
      </c>
      <c r="K39" s="21">
        <v>-1.2000000000000099</v>
      </c>
      <c r="L39" s="38">
        <f t="shared" si="2"/>
        <v>0.11506967022170632</v>
      </c>
      <c r="M39" s="38">
        <f t="shared" si="5"/>
        <v>1.8269185636097737E-2</v>
      </c>
      <c r="N39" s="41">
        <f t="shared" ref="N39:N70" si="10">B$7+(K39*B$10)</f>
        <v>7.7713284189122547</v>
      </c>
      <c r="O39" s="38">
        <f t="shared" si="0"/>
        <v>0.11506967022170632</v>
      </c>
      <c r="P39" s="38">
        <f t="shared" si="6"/>
        <v>1.8269185636097737E-2</v>
      </c>
      <c r="Q39" s="41">
        <f t="shared" ref="Q39:Q70" si="11">C$7+(K39*C$10)</f>
        <v>4.9071978877712734</v>
      </c>
      <c r="R39" s="45">
        <f t="shared" si="9"/>
        <v>8.9591279328018469E-2</v>
      </c>
      <c r="AO39">
        <v>0</v>
      </c>
    </row>
    <row r="40" spans="1:41" x14ac:dyDescent="0.3">
      <c r="A40" s="27">
        <f t="shared" si="8"/>
        <v>15</v>
      </c>
      <c r="B40" s="28">
        <v>11</v>
      </c>
      <c r="C40" s="33">
        <f t="shared" si="7"/>
        <v>35</v>
      </c>
      <c r="D40" s="28">
        <v>6.1</v>
      </c>
      <c r="F40" s="49">
        <v>7.6287439870283338</v>
      </c>
      <c r="G40" s="71">
        <v>11.167063366556881</v>
      </c>
      <c r="H40" s="75">
        <v>3</v>
      </c>
      <c r="I40" s="45">
        <v>2</v>
      </c>
      <c r="K40" s="21">
        <v>-1.1000000000000101</v>
      </c>
      <c r="L40" s="38">
        <f t="shared" si="2"/>
        <v>0.13566606094638042</v>
      </c>
      <c r="M40" s="38">
        <f t="shared" si="5"/>
        <v>2.0596390724674105E-2</v>
      </c>
      <c r="N40" s="41">
        <f t="shared" si="10"/>
        <v>7.8437177173362329</v>
      </c>
      <c r="O40" s="38">
        <f t="shared" si="0"/>
        <v>0.13566606094638042</v>
      </c>
      <c r="P40" s="38">
        <f t="shared" si="6"/>
        <v>2.0596390724674105E-2</v>
      </c>
      <c r="Q40" s="41">
        <f t="shared" si="11"/>
        <v>4.9633688971236669</v>
      </c>
      <c r="R40" s="45">
        <f t="shared" si="9"/>
        <v>9.2839977073891661E-2</v>
      </c>
      <c r="AO40">
        <v>0</v>
      </c>
    </row>
    <row r="41" spans="1:41" x14ac:dyDescent="0.3">
      <c r="A41" s="25">
        <f t="shared" si="8"/>
        <v>16</v>
      </c>
      <c r="B41" s="26">
        <v>15.2</v>
      </c>
      <c r="C41" s="32">
        <f t="shared" si="7"/>
        <v>36</v>
      </c>
      <c r="D41" s="26">
        <v>2.4</v>
      </c>
      <c r="F41" s="49">
        <v>12.219856204395658</v>
      </c>
      <c r="G41" s="71">
        <v>6.8071034889027429</v>
      </c>
      <c r="H41" s="75">
        <v>3</v>
      </c>
      <c r="I41" s="45">
        <v>2</v>
      </c>
      <c r="K41" s="21">
        <v>-1.00000000000001</v>
      </c>
      <c r="L41" s="38">
        <f t="shared" si="2"/>
        <v>0.15865525393145458</v>
      </c>
      <c r="M41" s="38">
        <f>L41-L40</f>
        <v>2.2989192985074153E-2</v>
      </c>
      <c r="N41" s="41">
        <f t="shared" si="10"/>
        <v>7.9161070157602111</v>
      </c>
      <c r="O41" s="38">
        <f t="shared" si="0"/>
        <v>0.15865525393145458</v>
      </c>
      <c r="P41" s="38">
        <f>O41-O40</f>
        <v>2.2989192985074153E-2</v>
      </c>
      <c r="Q41" s="41">
        <f t="shared" si="11"/>
        <v>5.0195399064760604</v>
      </c>
      <c r="R41" s="45">
        <f t="shared" si="9"/>
        <v>9.617496650796982E-2</v>
      </c>
      <c r="AO41">
        <v>0</v>
      </c>
    </row>
    <row r="42" spans="1:41" x14ac:dyDescent="0.3">
      <c r="A42" s="27">
        <f t="shared" si="8"/>
        <v>17</v>
      </c>
      <c r="B42" s="28">
        <v>5.0999999999999996</v>
      </c>
      <c r="C42" s="33" t="str">
        <f t="shared" si="7"/>
        <v/>
      </c>
      <c r="D42" s="28"/>
      <c r="F42" s="49">
        <v>8.1891733577638917</v>
      </c>
      <c r="G42" s="71">
        <v>7.7876778688711683</v>
      </c>
      <c r="H42" s="75">
        <v>3</v>
      </c>
      <c r="I42" s="45">
        <v>2</v>
      </c>
      <c r="K42" s="21">
        <v>-0.90000000000001001</v>
      </c>
      <c r="L42" s="38">
        <f t="shared" si="2"/>
        <v>0.18406012534675684</v>
      </c>
      <c r="M42" s="38">
        <f t="shared" si="5"/>
        <v>2.540487141530226E-2</v>
      </c>
      <c r="N42" s="41">
        <f t="shared" si="10"/>
        <v>7.9884963141841894</v>
      </c>
      <c r="O42" s="38">
        <f t="shared" si="0"/>
        <v>0.18406012534675684</v>
      </c>
      <c r="P42" s="38">
        <f t="shared" si="6"/>
        <v>2.540487141530226E-2</v>
      </c>
      <c r="Q42" s="41">
        <f t="shared" si="11"/>
        <v>5.0757109158284539</v>
      </c>
      <c r="R42" s="45">
        <f t="shared" si="9"/>
        <v>9.9597196656795603E-2</v>
      </c>
      <c r="AO42">
        <v>0</v>
      </c>
    </row>
    <row r="43" spans="1:41" x14ac:dyDescent="0.3">
      <c r="A43" s="25">
        <f t="shared" si="8"/>
        <v>18</v>
      </c>
      <c r="B43" s="26">
        <v>6</v>
      </c>
      <c r="C43" s="32" t="str">
        <f t="shared" si="7"/>
        <v/>
      </c>
      <c r="D43" s="26"/>
      <c r="F43" s="49">
        <v>13.190974992954073</v>
      </c>
      <c r="G43" s="71">
        <v>3.5251194778510277</v>
      </c>
      <c r="H43" s="75">
        <v>3</v>
      </c>
      <c r="I43" s="45">
        <v>2</v>
      </c>
      <c r="K43" s="21">
        <v>-0.80000000000001004</v>
      </c>
      <c r="L43" s="38">
        <f t="shared" si="2"/>
        <v>0.21185539858339378</v>
      </c>
      <c r="M43" s="38">
        <f t="shared" si="5"/>
        <v>2.7795273236636941E-2</v>
      </c>
      <c r="N43" s="41">
        <f t="shared" si="10"/>
        <v>8.0608856126081676</v>
      </c>
      <c r="O43" s="38">
        <f t="shared" si="0"/>
        <v>0.21185539858339378</v>
      </c>
      <c r="P43" s="38">
        <f t="shared" si="6"/>
        <v>2.7795273236636941E-2</v>
      </c>
      <c r="Q43" s="41">
        <f t="shared" si="11"/>
        <v>5.1318819251808465</v>
      </c>
      <c r="R43" s="45">
        <f t="shared" si="9"/>
        <v>0.10310757202940313</v>
      </c>
      <c r="AO43">
        <v>0</v>
      </c>
    </row>
    <row r="44" spans="1:41" x14ac:dyDescent="0.3">
      <c r="A44" s="27">
        <f t="shared" si="8"/>
        <v>19</v>
      </c>
      <c r="B44" s="28">
        <v>9</v>
      </c>
      <c r="C44" s="33" t="str">
        <f t="shared" si="7"/>
        <v/>
      </c>
      <c r="D44" s="28"/>
      <c r="F44" s="49">
        <v>5.5202351247366543</v>
      </c>
      <c r="G44" s="71">
        <v>7.3593048760416497</v>
      </c>
      <c r="H44" s="75">
        <v>3</v>
      </c>
      <c r="I44" s="45">
        <v>2</v>
      </c>
      <c r="K44" s="21">
        <v>-0.70000000000000995</v>
      </c>
      <c r="L44" s="38">
        <f t="shared" si="2"/>
        <v>0.24196365222306987</v>
      </c>
      <c r="M44" s="38">
        <f t="shared" si="5"/>
        <v>3.0108253639676091E-2</v>
      </c>
      <c r="N44" s="41">
        <f t="shared" si="10"/>
        <v>8.1332749110321458</v>
      </c>
      <c r="O44" s="38">
        <f t="shared" si="0"/>
        <v>0.24196365222306987</v>
      </c>
      <c r="P44" s="38">
        <f t="shared" si="6"/>
        <v>3.0108253639676091E-2</v>
      </c>
      <c r="Q44" s="41">
        <f t="shared" si="11"/>
        <v>5.18805293453324</v>
      </c>
      <c r="R44" s="45">
        <f t="shared" si="9"/>
        <v>0.10670695038363015</v>
      </c>
      <c r="AO44">
        <v>0</v>
      </c>
    </row>
    <row r="45" spans="1:41" x14ac:dyDescent="0.3">
      <c r="A45" s="25">
        <f t="shared" si="8"/>
        <v>20</v>
      </c>
      <c r="B45" s="26">
        <v>13</v>
      </c>
      <c r="C45" s="32" t="str">
        <f t="shared" si="7"/>
        <v/>
      </c>
      <c r="D45" s="26"/>
      <c r="F45" s="49">
        <v>10.131206160792006</v>
      </c>
      <c r="G45" s="71">
        <v>10.133672406076506</v>
      </c>
      <c r="H45" s="75">
        <v>3</v>
      </c>
      <c r="I45" s="45">
        <v>2</v>
      </c>
      <c r="K45" s="21">
        <v>-0.60000000000000997</v>
      </c>
      <c r="L45" s="38">
        <f t="shared" si="2"/>
        <v>0.27425311775007022</v>
      </c>
      <c r="M45" s="38">
        <f>L45-L44</f>
        <v>3.2289465527000349E-2</v>
      </c>
      <c r="N45" s="41">
        <f t="shared" si="10"/>
        <v>8.2056642094561241</v>
      </c>
      <c r="O45" s="38">
        <f t="shared" si="0"/>
        <v>0.27425311775007022</v>
      </c>
      <c r="P45" s="38">
        <f>O45-O44</f>
        <v>3.2289465527000349E-2</v>
      </c>
      <c r="Q45" s="41">
        <f t="shared" si="11"/>
        <v>5.2442239438856335</v>
      </c>
      <c r="R45" s="45">
        <f t="shared" si="9"/>
        <v>0.11039614050919913</v>
      </c>
      <c r="AO45">
        <v>0</v>
      </c>
    </row>
    <row r="46" spans="1:41" x14ac:dyDescent="0.3">
      <c r="A46" s="27" t="str">
        <f t="shared" si="8"/>
        <v/>
      </c>
      <c r="B46" s="28"/>
      <c r="C46" s="33" t="str">
        <f t="shared" si="7"/>
        <v/>
      </c>
      <c r="D46" s="28"/>
      <c r="F46" s="49">
        <v>8.753839232910682</v>
      </c>
      <c r="G46" s="71">
        <v>2.7045540605884133</v>
      </c>
      <c r="H46" s="75">
        <v>3</v>
      </c>
      <c r="I46" s="50">
        <v>4</v>
      </c>
      <c r="K46" s="21">
        <v>-0.50000000000000999</v>
      </c>
      <c r="L46" s="38">
        <f t="shared" si="2"/>
        <v>0.30853753872598338</v>
      </c>
      <c r="M46" s="38">
        <f t="shared" si="5"/>
        <v>3.4284420975913166E-2</v>
      </c>
      <c r="N46" s="41">
        <f t="shared" si="10"/>
        <v>8.2780535078801023</v>
      </c>
      <c r="O46" s="38">
        <f t="shared" si="0"/>
        <v>0.30853753872598338</v>
      </c>
      <c r="P46" s="38">
        <f t="shared" si="6"/>
        <v>3.4284420975913166E-2</v>
      </c>
      <c r="Q46" s="41">
        <f t="shared" si="11"/>
        <v>5.300394953238027</v>
      </c>
      <c r="R46" s="45">
        <f t="shared" si="9"/>
        <v>0.11417590003239991</v>
      </c>
      <c r="AO46">
        <v>0</v>
      </c>
    </row>
    <row r="47" spans="1:41" x14ac:dyDescent="0.3">
      <c r="A47" s="25" t="str">
        <f t="shared" si="8"/>
        <v/>
      </c>
      <c r="B47" s="26"/>
      <c r="C47" s="32" t="str">
        <f t="shared" si="7"/>
        <v/>
      </c>
      <c r="D47" s="26"/>
      <c r="F47" s="49">
        <v>8.2470165510700539</v>
      </c>
      <c r="G47" s="71">
        <v>10.213605250313339</v>
      </c>
      <c r="H47" s="75">
        <v>3</v>
      </c>
      <c r="I47" s="50">
        <v>4</v>
      </c>
      <c r="K47" s="21">
        <v>-0.40000000000001001</v>
      </c>
      <c r="L47" s="38">
        <f t="shared" si="2"/>
        <v>0.34457825838967215</v>
      </c>
      <c r="M47" s="38">
        <f t="shared" si="5"/>
        <v>3.6040719663688769E-2</v>
      </c>
      <c r="N47" s="41">
        <f t="shared" si="10"/>
        <v>8.3504428063040805</v>
      </c>
      <c r="O47" s="38">
        <f t="shared" si="0"/>
        <v>0.34457825838967215</v>
      </c>
      <c r="P47" s="38">
        <f t="shared" si="6"/>
        <v>3.6040719663688769E-2</v>
      </c>
      <c r="Q47" s="41">
        <f t="shared" si="11"/>
        <v>5.3565659625904205</v>
      </c>
      <c r="R47" s="45">
        <f t="shared" si="9"/>
        <v>0.11804693324727521</v>
      </c>
      <c r="AO47">
        <v>0</v>
      </c>
    </row>
    <row r="48" spans="1:41" x14ac:dyDescent="0.3">
      <c r="A48" s="27" t="str">
        <f t="shared" si="8"/>
        <v/>
      </c>
      <c r="B48" s="28"/>
      <c r="C48" s="33" t="str">
        <f t="shared" si="7"/>
        <v/>
      </c>
      <c r="D48" s="28"/>
      <c r="F48" s="49">
        <v>9.5574906837453089</v>
      </c>
      <c r="G48" s="71">
        <v>4.6285187945549406</v>
      </c>
      <c r="H48" s="75">
        <v>3</v>
      </c>
      <c r="I48" s="50">
        <v>4</v>
      </c>
      <c r="K48" s="21">
        <v>-0.30000000000000998</v>
      </c>
      <c r="L48" s="38">
        <f t="shared" si="2"/>
        <v>0.38208857781104355</v>
      </c>
      <c r="M48" s="38">
        <f t="shared" si="5"/>
        <v>3.7510319421371396E-2</v>
      </c>
      <c r="N48" s="41">
        <f t="shared" si="10"/>
        <v>8.4228321047280588</v>
      </c>
      <c r="O48" s="38">
        <f t="shared" si="0"/>
        <v>0.38208857781104355</v>
      </c>
      <c r="P48" s="38">
        <f t="shared" si="6"/>
        <v>3.7510319421371396E-2</v>
      </c>
      <c r="Q48" s="41">
        <f t="shared" si="11"/>
        <v>5.412736971942814</v>
      </c>
      <c r="R48" s="45">
        <f t="shared" si="9"/>
        <v>0.12200988897827177</v>
      </c>
      <c r="AO48">
        <v>0</v>
      </c>
    </row>
    <row r="49" spans="1:41" x14ac:dyDescent="0.3">
      <c r="A49" s="25" t="str">
        <f t="shared" si="8"/>
        <v/>
      </c>
      <c r="B49" s="26"/>
      <c r="C49" s="32" t="str">
        <f t="shared" si="7"/>
        <v/>
      </c>
      <c r="D49" s="26"/>
      <c r="F49" s="49">
        <v>10.397371654765561</v>
      </c>
      <c r="G49" s="71">
        <v>8.1982540063146736</v>
      </c>
      <c r="H49" s="75">
        <v>3</v>
      </c>
      <c r="I49" s="50">
        <v>4</v>
      </c>
      <c r="K49" s="21">
        <v>-0.20000000000002</v>
      </c>
      <c r="L49" s="38">
        <f t="shared" si="2"/>
        <v>0.42074029056088913</v>
      </c>
      <c r="M49" s="38">
        <f t="shared" si="5"/>
        <v>3.8651712749845579E-2</v>
      </c>
      <c r="N49" s="41">
        <f t="shared" si="10"/>
        <v>8.4952214031520299</v>
      </c>
      <c r="O49" s="38">
        <f t="shared" si="0"/>
        <v>0.42074029056088913</v>
      </c>
      <c r="P49" s="38">
        <f t="shared" si="6"/>
        <v>3.8651712749845579E-2</v>
      </c>
      <c r="Q49" s="41">
        <f t="shared" si="11"/>
        <v>5.4689079812952022</v>
      </c>
      <c r="R49" s="45">
        <f t="shared" si="9"/>
        <v>0.12606535847936434</v>
      </c>
      <c r="AO49">
        <v>0</v>
      </c>
    </row>
    <row r="50" spans="1:41" x14ac:dyDescent="0.3">
      <c r="A50" s="27" t="str">
        <f t="shared" si="8"/>
        <v/>
      </c>
      <c r="B50" s="28"/>
      <c r="C50" s="33" t="str">
        <f t="shared" si="7"/>
        <v/>
      </c>
      <c r="D50" s="28"/>
      <c r="F50" s="49">
        <v>11.898306629531795</v>
      </c>
      <c r="G50" s="71">
        <v>5.3855473596583074</v>
      </c>
      <c r="H50" s="75">
        <v>3</v>
      </c>
      <c r="I50" s="50">
        <v>4</v>
      </c>
      <c r="K50" s="21">
        <v>-0.10000000000002</v>
      </c>
      <c r="L50" s="38">
        <f t="shared" si="2"/>
        <v>0.46017216272296307</v>
      </c>
      <c r="M50" s="38">
        <f t="shared" si="5"/>
        <v>3.9431872162073944E-2</v>
      </c>
      <c r="N50" s="41">
        <f t="shared" si="10"/>
        <v>8.5676107015760081</v>
      </c>
      <c r="O50" s="38">
        <f t="shared" si="0"/>
        <v>0.46017216272296307</v>
      </c>
      <c r="P50" s="38">
        <f t="shared" si="6"/>
        <v>3.9431872162073944E-2</v>
      </c>
      <c r="Q50" s="41">
        <f t="shared" si="11"/>
        <v>5.5250789906475948</v>
      </c>
      <c r="R50" s="45">
        <f t="shared" si="9"/>
        <v>0.13021387337469872</v>
      </c>
      <c r="AO50">
        <v>0</v>
      </c>
    </row>
    <row r="51" spans="1:41" x14ac:dyDescent="0.3">
      <c r="A51" s="25" t="str">
        <f t="shared" si="8"/>
        <v/>
      </c>
      <c r="B51" s="26"/>
      <c r="C51" s="32" t="str">
        <f t="shared" si="7"/>
        <v/>
      </c>
      <c r="D51" s="26"/>
      <c r="F51" s="49">
        <v>12.364450481306804</v>
      </c>
      <c r="G51" s="71">
        <v>10.182401014043506</v>
      </c>
      <c r="H51" s="75">
        <v>8</v>
      </c>
      <c r="I51" s="50">
        <v>4</v>
      </c>
      <c r="K51" s="21">
        <v>0</v>
      </c>
      <c r="L51" s="38">
        <f t="shared" si="2"/>
        <v>0.5</v>
      </c>
      <c r="M51" s="38">
        <f t="shared" si="5"/>
        <v>3.9827837277036926E-2</v>
      </c>
      <c r="N51" s="41">
        <f t="shared" si="10"/>
        <v>8.64</v>
      </c>
      <c r="O51" s="38">
        <f t="shared" si="0"/>
        <v>0.5</v>
      </c>
      <c r="P51" s="38">
        <f t="shared" si="6"/>
        <v>3.9827837277036926E-2</v>
      </c>
      <c r="Q51" s="41">
        <f t="shared" si="11"/>
        <v>5.5812499999999998</v>
      </c>
      <c r="R51" s="45">
        <f t="shared" si="9"/>
        <v>0.13445590364580995</v>
      </c>
      <c r="AO51">
        <v>0</v>
      </c>
    </row>
    <row r="52" spans="1:41" x14ac:dyDescent="0.3">
      <c r="A52" s="27" t="str">
        <f t="shared" si="8"/>
        <v/>
      </c>
      <c r="B52" s="28"/>
      <c r="C52" s="33" t="str">
        <f t="shared" si="7"/>
        <v/>
      </c>
      <c r="D52" s="28"/>
      <c r="F52" s="49">
        <v>8.8111749038556706</v>
      </c>
      <c r="G52" s="71">
        <v>7.3351268821562252</v>
      </c>
      <c r="H52" s="75">
        <v>8</v>
      </c>
      <c r="I52" s="50">
        <v>8</v>
      </c>
      <c r="K52" s="21">
        <v>9.9999999999980105E-2</v>
      </c>
      <c r="L52" s="38">
        <f t="shared" si="2"/>
        <v>0.53982783727702111</v>
      </c>
      <c r="M52" s="38">
        <f t="shared" si="5"/>
        <v>3.9827837277021105E-2</v>
      </c>
      <c r="N52" s="41">
        <f t="shared" si="10"/>
        <v>8.7123892984239646</v>
      </c>
      <c r="O52" s="38">
        <f t="shared" si="0"/>
        <v>0.53982783727702111</v>
      </c>
      <c r="P52" s="38">
        <f t="shared" si="6"/>
        <v>3.9827837277021105E-2</v>
      </c>
      <c r="Q52" s="41">
        <f t="shared" si="11"/>
        <v>5.6374210093523818</v>
      </c>
      <c r="R52" s="45">
        <f t="shared" si="9"/>
        <v>0.13879185567049079</v>
      </c>
      <c r="AO52">
        <v>0</v>
      </c>
    </row>
    <row r="53" spans="1:41" x14ac:dyDescent="0.3">
      <c r="A53" s="25" t="str">
        <f t="shared" si="8"/>
        <v/>
      </c>
      <c r="B53" s="26"/>
      <c r="C53" s="32" t="str">
        <f t="shared" si="7"/>
        <v/>
      </c>
      <c r="D53" s="26"/>
      <c r="F53" s="49">
        <v>1.0356751268974804</v>
      </c>
      <c r="G53" s="71">
        <v>0.83235129935239893</v>
      </c>
      <c r="H53" s="75">
        <v>8</v>
      </c>
      <c r="I53" s="50">
        <v>8</v>
      </c>
      <c r="K53" s="21">
        <v>0.19999999999998</v>
      </c>
      <c r="L53" s="38">
        <f t="shared" si="2"/>
        <v>0.57925970943909522</v>
      </c>
      <c r="M53" s="38">
        <f t="shared" si="5"/>
        <v>3.9431872162074111E-2</v>
      </c>
      <c r="N53" s="41">
        <f t="shared" si="10"/>
        <v>8.7847785968479428</v>
      </c>
      <c r="O53" s="38">
        <f t="shared" si="0"/>
        <v>0.57925970943909522</v>
      </c>
      <c r="P53" s="38">
        <f t="shared" si="6"/>
        <v>3.9431872162074111E-2</v>
      </c>
      <c r="Q53" s="41">
        <f t="shared" si="11"/>
        <v>5.6935920187047753</v>
      </c>
      <c r="R53" s="45">
        <f t="shared" si="9"/>
        <v>0.14322207031838494</v>
      </c>
      <c r="AO53">
        <v>0</v>
      </c>
    </row>
    <row r="54" spans="1:41" x14ac:dyDescent="0.3">
      <c r="A54" s="27" t="str">
        <f t="shared" si="8"/>
        <v/>
      </c>
      <c r="B54" s="28"/>
      <c r="C54" s="33" t="str">
        <f t="shared" si="7"/>
        <v/>
      </c>
      <c r="D54" s="28"/>
      <c r="F54" s="49">
        <v>11.307331536665275</v>
      </c>
      <c r="G54" s="71">
        <v>7.3078120547569032</v>
      </c>
      <c r="H54" s="75">
        <v>6</v>
      </c>
      <c r="I54" s="50">
        <v>8</v>
      </c>
      <c r="K54" s="21">
        <v>0.29999999999998</v>
      </c>
      <c r="L54" s="38">
        <f t="shared" si="2"/>
        <v>0.61791142218894501</v>
      </c>
      <c r="M54" s="38">
        <f t="shared" si="5"/>
        <v>3.8651712749849798E-2</v>
      </c>
      <c r="N54" s="41">
        <f t="shared" si="10"/>
        <v>8.8571678952719211</v>
      </c>
      <c r="O54" s="38">
        <f t="shared" si="0"/>
        <v>0.61791142218894501</v>
      </c>
      <c r="P54" s="38">
        <f t="shared" si="6"/>
        <v>3.8651712749849798E-2</v>
      </c>
      <c r="Q54" s="41">
        <f t="shared" si="11"/>
        <v>5.7497630280571688</v>
      </c>
      <c r="R54" s="45">
        <f t="shared" si="9"/>
        <v>0.14774682110832191</v>
      </c>
      <c r="AO54">
        <v>0</v>
      </c>
    </row>
    <row r="55" spans="1:41" x14ac:dyDescent="0.3">
      <c r="A55" s="25" t="str">
        <f t="shared" si="8"/>
        <v/>
      </c>
      <c r="B55" s="26"/>
      <c r="C55" s="32" t="str">
        <f t="shared" si="7"/>
        <v/>
      </c>
      <c r="D55" s="26"/>
      <c r="F55" s="49">
        <v>2.7299100165072616</v>
      </c>
      <c r="G55" s="71">
        <v>4.9454378290518264</v>
      </c>
      <c r="H55" s="75">
        <v>6</v>
      </c>
      <c r="I55" s="50">
        <v>3</v>
      </c>
      <c r="K55" s="21">
        <v>0.39999999999997998</v>
      </c>
      <c r="L55" s="38">
        <f t="shared" si="2"/>
        <v>0.65542174161031674</v>
      </c>
      <c r="M55" s="38">
        <f t="shared" si="5"/>
        <v>3.7510319421371729E-2</v>
      </c>
      <c r="N55" s="41">
        <f t="shared" si="10"/>
        <v>8.9295571936958993</v>
      </c>
      <c r="O55" s="38">
        <f t="shared" si="0"/>
        <v>0.65542174161031674</v>
      </c>
      <c r="P55" s="38">
        <f t="shared" si="6"/>
        <v>3.7510319421371729E-2</v>
      </c>
      <c r="Q55" s="41">
        <f t="shared" si="11"/>
        <v>5.8059340374095623</v>
      </c>
      <c r="R55" s="45">
        <f t="shared" si="9"/>
        <v>0.15236631243242896</v>
      </c>
      <c r="AO55">
        <v>0</v>
      </c>
    </row>
    <row r="56" spans="1:41" x14ac:dyDescent="0.3">
      <c r="A56" s="27" t="str">
        <f t="shared" si="8"/>
        <v/>
      </c>
      <c r="B56" s="28"/>
      <c r="C56" s="33" t="str">
        <f t="shared" si="7"/>
        <v/>
      </c>
      <c r="D56" s="28"/>
      <c r="F56" s="49">
        <v>10.962483414569615</v>
      </c>
      <c r="G56" s="71">
        <v>6.720779104036799</v>
      </c>
      <c r="H56" s="75">
        <v>6</v>
      </c>
      <c r="I56" s="50">
        <v>3</v>
      </c>
      <c r="K56" s="21">
        <v>0.49999999999998002</v>
      </c>
      <c r="L56" s="38">
        <f t="shared" si="2"/>
        <v>0.69146246127400612</v>
      </c>
      <c r="M56" s="38">
        <f t="shared" si="5"/>
        <v>3.604071966368938E-2</v>
      </c>
      <c r="N56" s="41">
        <f t="shared" si="10"/>
        <v>9.0019464921198775</v>
      </c>
      <c r="O56" s="38">
        <f t="shared" si="0"/>
        <v>0.69146246127400612</v>
      </c>
      <c r="P56" s="38">
        <f t="shared" si="6"/>
        <v>3.604071966368938E-2</v>
      </c>
      <c r="Q56" s="41">
        <f t="shared" si="11"/>
        <v>5.8621050467619558</v>
      </c>
      <c r="R56" s="45">
        <f t="shared" si="9"/>
        <v>0.1570806778519632</v>
      </c>
      <c r="AO56">
        <v>0</v>
      </c>
    </row>
    <row r="57" spans="1:41" x14ac:dyDescent="0.3">
      <c r="A57" s="25" t="str">
        <f t="shared" si="8"/>
        <v/>
      </c>
      <c r="B57" s="26"/>
      <c r="C57" s="32" t="str">
        <f t="shared" si="7"/>
        <v/>
      </c>
      <c r="D57" s="26"/>
      <c r="F57" s="49">
        <v>10.509128365272908</v>
      </c>
      <c r="G57" s="71">
        <v>6.0681407060365498</v>
      </c>
      <c r="H57" s="75">
        <v>6</v>
      </c>
      <c r="I57" s="50">
        <v>3</v>
      </c>
      <c r="K57" s="21">
        <v>0.59999999999997999</v>
      </c>
      <c r="L57" s="38">
        <f t="shared" si="2"/>
        <v>0.72574688224991979</v>
      </c>
      <c r="M57" s="38">
        <f t="shared" si="5"/>
        <v>3.4284420975913665E-2</v>
      </c>
      <c r="N57" s="41">
        <f t="shared" si="10"/>
        <v>9.0743357905438558</v>
      </c>
      <c r="O57" s="38">
        <f t="shared" si="0"/>
        <v>0.72574688224991979</v>
      </c>
      <c r="P57" s="38">
        <f t="shared" si="6"/>
        <v>3.4284420975913665E-2</v>
      </c>
      <c r="Q57" s="41">
        <f t="shared" si="11"/>
        <v>5.9182760561143493</v>
      </c>
      <c r="R57" s="45">
        <f t="shared" si="9"/>
        <v>0.161889978469761</v>
      </c>
      <c r="AO57">
        <v>0</v>
      </c>
    </row>
    <row r="58" spans="1:41" x14ac:dyDescent="0.3">
      <c r="A58" s="27" t="str">
        <f t="shared" si="8"/>
        <v/>
      </c>
      <c r="B58" s="28"/>
      <c r="C58" s="33" t="str">
        <f t="shared" si="7"/>
        <v/>
      </c>
      <c r="D58" s="28"/>
      <c r="F58" s="49">
        <v>9.4537206648422227</v>
      </c>
      <c r="G58" s="71">
        <v>6.1794723774302964</v>
      </c>
      <c r="H58" s="75">
        <v>4</v>
      </c>
      <c r="I58" s="50">
        <v>3</v>
      </c>
      <c r="K58" s="21">
        <v>0.69999999999997997</v>
      </c>
      <c r="L58" s="38">
        <f t="shared" si="2"/>
        <v>0.75803634777692075</v>
      </c>
      <c r="M58" s="38">
        <f t="shared" si="5"/>
        <v>3.228946552700096E-2</v>
      </c>
      <c r="N58" s="41">
        <f t="shared" si="10"/>
        <v>9.146725088967834</v>
      </c>
      <c r="O58" s="38">
        <f t="shared" si="0"/>
        <v>0.75803634777692075</v>
      </c>
      <c r="P58" s="38">
        <f t="shared" si="6"/>
        <v>3.228946552700096E-2</v>
      </c>
      <c r="Q58" s="41">
        <f t="shared" si="11"/>
        <v>5.9744470654667428</v>
      </c>
      <c r="R58" s="45">
        <f t="shared" si="9"/>
        <v>0.16679420138411682</v>
      </c>
      <c r="AO58">
        <v>0</v>
      </c>
    </row>
    <row r="59" spans="1:41" x14ac:dyDescent="0.3">
      <c r="A59" s="25" t="str">
        <f t="shared" si="8"/>
        <v/>
      </c>
      <c r="B59" s="26"/>
      <c r="C59" s="32" t="str">
        <f t="shared" ref="C59:C90" si="12">IF(D59="","",C58+1)</f>
        <v/>
      </c>
      <c r="D59" s="26"/>
      <c r="F59" s="49">
        <v>10.429479773705838</v>
      </c>
      <c r="G59" s="71">
        <v>8.8041277538667995</v>
      </c>
      <c r="H59" s="75">
        <v>4</v>
      </c>
      <c r="I59" s="50">
        <v>3</v>
      </c>
      <c r="K59" s="21">
        <v>0.79999999999997995</v>
      </c>
      <c r="L59" s="38">
        <f t="shared" si="2"/>
        <v>0.78814460141659759</v>
      </c>
      <c r="M59" s="38">
        <f t="shared" si="5"/>
        <v>3.0108253639676841E-2</v>
      </c>
      <c r="N59" s="41">
        <f t="shared" si="10"/>
        <v>9.2191143873918122</v>
      </c>
      <c r="O59" s="38">
        <f t="shared" si="0"/>
        <v>0.78814460141659759</v>
      </c>
      <c r="P59" s="38">
        <f t="shared" si="6"/>
        <v>3.0108253639676841E-2</v>
      </c>
      <c r="Q59" s="41">
        <f t="shared" si="11"/>
        <v>6.0306180748191363</v>
      </c>
      <c r="R59" s="45">
        <f t="shared" si="9"/>
        <v>0.17179325822881233</v>
      </c>
      <c r="AO59">
        <v>0</v>
      </c>
    </row>
    <row r="60" spans="1:41" x14ac:dyDescent="0.3">
      <c r="A60" s="27" t="str">
        <f t="shared" si="8"/>
        <v/>
      </c>
      <c r="B60" s="28"/>
      <c r="C60" s="33" t="str">
        <f t="shared" si="12"/>
        <v/>
      </c>
      <c r="D60" s="28"/>
      <c r="F60" s="49">
        <v>7.6269833150495892</v>
      </c>
      <c r="G60" s="71">
        <v>8.4882119798049338</v>
      </c>
      <c r="H60" s="75">
        <v>4</v>
      </c>
      <c r="I60" s="50">
        <v>3</v>
      </c>
      <c r="K60" s="21">
        <v>0.89999999999998004</v>
      </c>
      <c r="L60" s="38">
        <f t="shared" si="2"/>
        <v>0.81593987465323525</v>
      </c>
      <c r="M60" s="38">
        <f t="shared" si="5"/>
        <v>2.7795273236637663E-2</v>
      </c>
      <c r="N60" s="41">
        <f t="shared" si="10"/>
        <v>9.2915036858157904</v>
      </c>
      <c r="O60" s="38">
        <f t="shared" si="0"/>
        <v>0.81593987465323525</v>
      </c>
      <c r="P60" s="38">
        <f t="shared" si="6"/>
        <v>2.7795273236637663E-2</v>
      </c>
      <c r="Q60" s="41">
        <f t="shared" si="11"/>
        <v>6.0867890841715298</v>
      </c>
      <c r="R60" s="45">
        <f t="shared" si="9"/>
        <v>0.17688698380390294</v>
      </c>
      <c r="AO60">
        <v>0</v>
      </c>
    </row>
    <row r="61" spans="1:41" x14ac:dyDescent="0.3">
      <c r="A61" s="25" t="str">
        <f t="shared" si="8"/>
        <v/>
      </c>
      <c r="B61" s="26"/>
      <c r="C61" s="32" t="str">
        <f t="shared" si="12"/>
        <v/>
      </c>
      <c r="D61" s="26"/>
      <c r="F61" s="49">
        <v>11.642264699576844</v>
      </c>
      <c r="G61" s="71">
        <v>4.3630122152818993</v>
      </c>
      <c r="H61" s="75">
        <v>4</v>
      </c>
      <c r="I61" s="50">
        <v>3</v>
      </c>
      <c r="K61" s="21">
        <v>0.99999999999998002</v>
      </c>
      <c r="L61" s="38">
        <f t="shared" si="2"/>
        <v>0.84134474606853815</v>
      </c>
      <c r="M61" s="38">
        <f t="shared" si="5"/>
        <v>2.5404871415302899E-2</v>
      </c>
      <c r="N61" s="41">
        <f t="shared" si="10"/>
        <v>9.3638929842397687</v>
      </c>
      <c r="O61" s="38">
        <f t="shared" si="0"/>
        <v>0.84134474606853815</v>
      </c>
      <c r="P61" s="38">
        <f t="shared" si="6"/>
        <v>2.5404871415302899E-2</v>
      </c>
      <c r="Q61" s="41">
        <f t="shared" si="11"/>
        <v>6.1429600935239224</v>
      </c>
      <c r="R61" s="45">
        <f t="shared" si="9"/>
        <v>0.18207513480174689</v>
      </c>
      <c r="AO61">
        <v>0</v>
      </c>
    </row>
    <row r="62" spans="1:41" x14ac:dyDescent="0.3">
      <c r="A62" s="27" t="str">
        <f t="shared" si="8"/>
        <v/>
      </c>
      <c r="B62" s="28"/>
      <c r="C62" s="33" t="str">
        <f t="shared" si="12"/>
        <v/>
      </c>
      <c r="D62" s="28"/>
      <c r="F62" s="49">
        <v>7.9887685360105412</v>
      </c>
      <c r="G62" s="71">
        <v>5.9034860888177381</v>
      </c>
      <c r="H62" s="75">
        <v>4</v>
      </c>
      <c r="I62" s="50">
        <v>3</v>
      </c>
      <c r="K62" s="21">
        <v>1.0999999999999801</v>
      </c>
      <c r="L62" s="38">
        <f t="shared" si="2"/>
        <v>0.864333939053613</v>
      </c>
      <c r="M62" s="38">
        <f t="shared" si="5"/>
        <v>2.2989192985074847E-2</v>
      </c>
      <c r="N62" s="41">
        <f t="shared" si="10"/>
        <v>9.4362822826637469</v>
      </c>
      <c r="O62" s="38">
        <f t="shared" si="0"/>
        <v>0.864333939053613</v>
      </c>
      <c r="P62" s="38">
        <f t="shared" si="6"/>
        <v>2.2989192985074847E-2</v>
      </c>
      <c r="Q62" s="41">
        <f t="shared" si="11"/>
        <v>6.1991311028763159</v>
      </c>
      <c r="R62" s="45">
        <f t="shared" si="9"/>
        <v>0.18735738863262116</v>
      </c>
      <c r="AO62">
        <v>0</v>
      </c>
    </row>
    <row r="63" spans="1:41" x14ac:dyDescent="0.3">
      <c r="A63" s="25" t="str">
        <f t="shared" si="8"/>
        <v/>
      </c>
      <c r="B63" s="26"/>
      <c r="C63" s="32" t="str">
        <f t="shared" si="12"/>
        <v/>
      </c>
      <c r="D63" s="26"/>
      <c r="F63" s="49">
        <v>9.9996152908675633</v>
      </c>
      <c r="G63" s="71">
        <v>7.2242037729674644</v>
      </c>
      <c r="H63" s="75">
        <v>4</v>
      </c>
      <c r="I63" s="50">
        <v>2</v>
      </c>
      <c r="K63" s="21">
        <v>1.19999999999998</v>
      </c>
      <c r="L63" s="38">
        <f t="shared" si="2"/>
        <v>0.88493032977828789</v>
      </c>
      <c r="M63" s="38">
        <f t="shared" si="5"/>
        <v>2.0596390724674896E-2</v>
      </c>
      <c r="N63" s="41">
        <f t="shared" si="10"/>
        <v>9.5086715810877251</v>
      </c>
      <c r="O63" s="38">
        <f t="shared" si="0"/>
        <v>0.88493032977828789</v>
      </c>
      <c r="P63" s="38">
        <f t="shared" si="6"/>
        <v>2.0596390724674896E-2</v>
      </c>
      <c r="Q63" s="41">
        <f t="shared" si="11"/>
        <v>6.2553021122287094</v>
      </c>
      <c r="R63" s="45">
        <f t="shared" si="9"/>
        <v>0.19273334235411449</v>
      </c>
      <c r="AO63">
        <v>0</v>
      </c>
    </row>
    <row r="64" spans="1:41" x14ac:dyDescent="0.3">
      <c r="A64" s="27" t="str">
        <f t="shared" si="8"/>
        <v/>
      </c>
      <c r="B64" s="28"/>
      <c r="C64" s="33" t="str">
        <f t="shared" si="12"/>
        <v/>
      </c>
      <c r="D64" s="28"/>
      <c r="F64" s="49">
        <v>8.4715809642084903</v>
      </c>
      <c r="G64" s="71">
        <v>10.439239375832653</v>
      </c>
      <c r="H64" s="74"/>
      <c r="I64" s="50">
        <v>2</v>
      </c>
      <c r="K64" s="21">
        <v>1.2999999999999801</v>
      </c>
      <c r="L64" s="38">
        <f t="shared" si="2"/>
        <v>0.90319951541438626</v>
      </c>
      <c r="M64" s="38">
        <f t="shared" si="5"/>
        <v>1.8269185636098362E-2</v>
      </c>
      <c r="N64" s="41">
        <f t="shared" si="10"/>
        <v>9.5810608795117034</v>
      </c>
      <c r="O64" s="38">
        <f t="shared" si="0"/>
        <v>0.90319951541438626</v>
      </c>
      <c r="P64" s="38">
        <f t="shared" si="6"/>
        <v>1.8269185636098362E-2</v>
      </c>
      <c r="Q64" s="41">
        <f t="shared" si="11"/>
        <v>6.3114731215811029</v>
      </c>
      <c r="R64" s="45">
        <f t="shared" si="9"/>
        <v>0.19820251170831965</v>
      </c>
      <c r="AO64">
        <v>0</v>
      </c>
    </row>
    <row r="65" spans="1:41" x14ac:dyDescent="0.3">
      <c r="A65" s="25" t="str">
        <f t="shared" si="8"/>
        <v/>
      </c>
      <c r="B65" s="26"/>
      <c r="C65" s="32" t="str">
        <f t="shared" si="12"/>
        <v/>
      </c>
      <c r="D65" s="26"/>
      <c r="F65" s="49">
        <v>8.4989645674333349</v>
      </c>
      <c r="G65" s="71">
        <v>7.4772122088725634</v>
      </c>
      <c r="H65" s="74"/>
      <c r="I65" s="50">
        <v>2</v>
      </c>
      <c r="K65" s="21">
        <v>1.3999999999999799</v>
      </c>
      <c r="L65" s="38">
        <f t="shared" si="2"/>
        <v>0.91924334076622594</v>
      </c>
      <c r="M65" s="38">
        <f t="shared" si="5"/>
        <v>1.604382535183968E-2</v>
      </c>
      <c r="N65" s="41">
        <f t="shared" si="10"/>
        <v>9.6534501779356816</v>
      </c>
      <c r="O65" s="38">
        <f t="shared" si="0"/>
        <v>0.91924334076622594</v>
      </c>
      <c r="P65" s="38">
        <f t="shared" si="6"/>
        <v>1.604382535183968E-2</v>
      </c>
      <c r="Q65" s="41">
        <f t="shared" si="11"/>
        <v>6.3676441309334963</v>
      </c>
      <c r="R65" s="45">
        <f t="shared" si="9"/>
        <v>0.2037643302706626</v>
      </c>
      <c r="AO65">
        <v>0</v>
      </c>
    </row>
    <row r="66" spans="1:41" x14ac:dyDescent="0.3">
      <c r="A66" s="27" t="str">
        <f t="shared" si="8"/>
        <v/>
      </c>
      <c r="B66" s="28"/>
      <c r="C66" s="33" t="str">
        <f t="shared" si="12"/>
        <v/>
      </c>
      <c r="D66" s="28"/>
      <c r="F66" s="49"/>
      <c r="G66" s="71">
        <v>11.385227376442325</v>
      </c>
      <c r="H66" s="74"/>
      <c r="I66" s="50">
        <v>2</v>
      </c>
      <c r="K66" s="21">
        <v>1.49999999999998</v>
      </c>
      <c r="L66" s="38">
        <f t="shared" si="2"/>
        <v>0.93319279873113936</v>
      </c>
      <c r="M66" s="38">
        <f t="shared" si="5"/>
        <v>1.3949457964913425E-2</v>
      </c>
      <c r="N66" s="41">
        <f t="shared" si="10"/>
        <v>9.7258394763596598</v>
      </c>
      <c r="O66" s="38">
        <f t="shared" si="0"/>
        <v>0.93319279873113936</v>
      </c>
      <c r="P66" s="38">
        <f t="shared" si="6"/>
        <v>1.3949457964913425E-2</v>
      </c>
      <c r="Q66" s="41">
        <f t="shared" si="11"/>
        <v>6.4238151402858898</v>
      </c>
      <c r="R66" s="45">
        <f t="shared" si="9"/>
        <v>0.20941814871401093</v>
      </c>
      <c r="AO66">
        <v>0</v>
      </c>
    </row>
    <row r="67" spans="1:41" x14ac:dyDescent="0.3">
      <c r="A67" s="25" t="str">
        <f t="shared" si="8"/>
        <v/>
      </c>
      <c r="B67" s="26"/>
      <c r="C67" s="32" t="str">
        <f t="shared" si="12"/>
        <v/>
      </c>
      <c r="D67" s="26"/>
      <c r="F67" s="49"/>
      <c r="G67" s="71">
        <v>8.7988040763971966</v>
      </c>
      <c r="H67" s="74"/>
      <c r="I67" s="50">
        <v>2</v>
      </c>
      <c r="K67" s="21">
        <v>1.5999999999999801</v>
      </c>
      <c r="L67" s="38">
        <f t="shared" si="2"/>
        <v>0.94520070830043978</v>
      </c>
      <c r="M67" s="38">
        <f t="shared" si="5"/>
        <v>1.2007909569300423E-2</v>
      </c>
      <c r="N67" s="41">
        <f t="shared" si="10"/>
        <v>9.7982287747836381</v>
      </c>
      <c r="O67" s="38">
        <f t="shared" si="0"/>
        <v>0.94520070830043978</v>
      </c>
      <c r="P67" s="38">
        <f t="shared" si="6"/>
        <v>1.2007909569300423E-2</v>
      </c>
      <c r="Q67" s="41">
        <f t="shared" si="11"/>
        <v>6.4799861496382833</v>
      </c>
      <c r="R67" s="45">
        <f t="shared" si="9"/>
        <v>0.21516323419149194</v>
      </c>
      <c r="AO67">
        <v>0</v>
      </c>
    </row>
    <row r="68" spans="1:41" x14ac:dyDescent="0.3">
      <c r="A68" s="27" t="str">
        <f t="shared" si="8"/>
        <v/>
      </c>
      <c r="B68" s="28"/>
      <c r="C68" s="33" t="str">
        <f t="shared" si="12"/>
        <v/>
      </c>
      <c r="D68" s="28"/>
      <c r="F68" s="49"/>
      <c r="G68" s="71">
        <v>8.8418821556742415</v>
      </c>
      <c r="H68" s="74"/>
      <c r="I68" s="50">
        <v>2</v>
      </c>
      <c r="K68" s="21">
        <v>1.69999999999998</v>
      </c>
      <c r="L68" s="38">
        <f t="shared" si="2"/>
        <v>0.95543453724145511</v>
      </c>
      <c r="M68" s="38">
        <f t="shared" si="5"/>
        <v>1.0233828941015322E-2</v>
      </c>
      <c r="N68" s="41">
        <f t="shared" si="10"/>
        <v>9.8706180732076163</v>
      </c>
      <c r="O68" s="38">
        <f t="shared" si="0"/>
        <v>0.95543453724145511</v>
      </c>
      <c r="P68" s="38">
        <f t="shared" si="6"/>
        <v>1.0233828941015322E-2</v>
      </c>
      <c r="Q68" s="41">
        <f t="shared" si="11"/>
        <v>6.5361571589906768</v>
      </c>
      <c r="R68" s="45">
        <f t="shared" si="9"/>
        <v>0.22099876984122818</v>
      </c>
      <c r="AO68">
        <v>0</v>
      </c>
    </row>
    <row r="69" spans="1:41" x14ac:dyDescent="0.3">
      <c r="A69" s="25" t="str">
        <f t="shared" si="8"/>
        <v/>
      </c>
      <c r="B69" s="26"/>
      <c r="C69" s="32" t="str">
        <f t="shared" si="12"/>
        <v/>
      </c>
      <c r="D69" s="26"/>
      <c r="F69" s="49"/>
      <c r="G69" s="71">
        <v>3.231863260364408</v>
      </c>
      <c r="H69" s="74"/>
      <c r="I69" s="50">
        <v>2</v>
      </c>
      <c r="K69" s="21">
        <v>1.7999999999999801</v>
      </c>
      <c r="L69" s="38">
        <f t="shared" si="2"/>
        <v>0.96406968088707268</v>
      </c>
      <c r="M69" s="38">
        <f t="shared" si="5"/>
        <v>8.6351436456175712E-3</v>
      </c>
      <c r="N69" s="41">
        <f t="shared" si="10"/>
        <v>9.9430073716315945</v>
      </c>
      <c r="O69" s="38">
        <f t="shared" si="0"/>
        <v>0.96406968088707268</v>
      </c>
      <c r="P69" s="38">
        <f t="shared" si="6"/>
        <v>8.6351436456175712E-3</v>
      </c>
      <c r="Q69" s="41">
        <f t="shared" si="11"/>
        <v>6.5923281683430694</v>
      </c>
      <c r="R69" s="45">
        <f t="shared" si="9"/>
        <v>0.22692385441596175</v>
      </c>
      <c r="AO69">
        <v>0</v>
      </c>
    </row>
    <row r="70" spans="1:41" x14ac:dyDescent="0.3">
      <c r="A70" s="27" t="str">
        <f t="shared" si="8"/>
        <v/>
      </c>
      <c r="B70" s="28"/>
      <c r="C70" s="33" t="str">
        <f t="shared" si="12"/>
        <v/>
      </c>
      <c r="D70" s="28"/>
      <c r="F70" s="49"/>
      <c r="G70" s="71">
        <v>6.1465320766002689</v>
      </c>
      <c r="H70" s="74"/>
      <c r="I70" s="50">
        <v>2</v>
      </c>
      <c r="K70" s="21">
        <v>1.8999999999999799</v>
      </c>
      <c r="L70" s="38">
        <f t="shared" si="2"/>
        <v>0.97128344018399693</v>
      </c>
      <c r="M70" s="38">
        <f t="shared" si="5"/>
        <v>7.2137592969242492E-3</v>
      </c>
      <c r="N70" s="41">
        <f t="shared" si="10"/>
        <v>10.015396670055573</v>
      </c>
      <c r="O70" s="38">
        <f t="shared" ref="O70:O91" si="13">NORMDIST(K70,0,1,1)</f>
        <v>0.97128344018399693</v>
      </c>
      <c r="P70" s="38">
        <f t="shared" si="6"/>
        <v>7.2137592969242492E-3</v>
      </c>
      <c r="Q70" s="41">
        <f t="shared" si="11"/>
        <v>6.6484991776954629</v>
      </c>
      <c r="R70" s="45">
        <f t="shared" ref="R70:R91" si="14">NORMDIST(K70,C$7,C$8,C$6)</f>
        <v>0.23293750204028993</v>
      </c>
      <c r="AO70">
        <v>0</v>
      </c>
    </row>
    <row r="71" spans="1:41" x14ac:dyDescent="0.3">
      <c r="A71" s="25" t="str">
        <f t="shared" si="8"/>
        <v/>
      </c>
      <c r="B71" s="26"/>
      <c r="C71" s="32" t="str">
        <f t="shared" si="12"/>
        <v/>
      </c>
      <c r="D71" s="26"/>
      <c r="F71" s="49"/>
      <c r="G71" s="71">
        <v>8.5812936838321701</v>
      </c>
      <c r="H71" s="74"/>
      <c r="I71" s="50">
        <v>2</v>
      </c>
      <c r="K71" s="21">
        <v>1.99999999999998</v>
      </c>
      <c r="L71" s="38">
        <f t="shared" ref="L71:L91" si="15">NORMDIST(K71,0,1,1)</f>
        <v>0.97724986805181968</v>
      </c>
      <c r="M71" s="38">
        <f t="shared" si="5"/>
        <v>5.9664278678227545E-3</v>
      </c>
      <c r="N71" s="41">
        <f t="shared" ref="N71:N91" si="16">B$7+(K71*B$10)</f>
        <v>10.087785968479551</v>
      </c>
      <c r="O71" s="38">
        <f t="shared" si="13"/>
        <v>0.97724986805181968</v>
      </c>
      <c r="P71" s="38">
        <f t="shared" si="6"/>
        <v>5.9664278678227545E-3</v>
      </c>
      <c r="Q71" s="41">
        <f t="shared" ref="Q71:Q91" si="17">C$7+(K71*C$10)</f>
        <v>6.7046701870478564</v>
      </c>
      <c r="R71" s="45">
        <f t="shared" si="14"/>
        <v>0.23903864209797579</v>
      </c>
      <c r="AO71">
        <v>0</v>
      </c>
    </row>
    <row r="72" spans="1:41" x14ac:dyDescent="0.3">
      <c r="A72" s="27" t="str">
        <f t="shared" si="8"/>
        <v/>
      </c>
      <c r="B72" s="28"/>
      <c r="C72" s="33" t="str">
        <f t="shared" si="12"/>
        <v/>
      </c>
      <c r="D72" s="28"/>
      <c r="F72" s="49"/>
      <c r="G72" s="71">
        <v>6.4153083743951749</v>
      </c>
      <c r="H72" s="74"/>
      <c r="I72" s="50">
        <v>2</v>
      </c>
      <c r="K72" s="21">
        <v>2.0999999999999801</v>
      </c>
      <c r="L72" s="38">
        <f t="shared" si="15"/>
        <v>0.98213557943718255</v>
      </c>
      <c r="M72" s="38">
        <f t="shared" ref="M72:M91" si="18">L72-L71</f>
        <v>4.8857113853628675E-3</v>
      </c>
      <c r="N72" s="41">
        <f t="shared" si="16"/>
        <v>10.160175266903529</v>
      </c>
      <c r="O72" s="38">
        <f t="shared" si="13"/>
        <v>0.98213557943718255</v>
      </c>
      <c r="P72" s="38">
        <f t="shared" ref="P72:P91" si="19">O72-O71</f>
        <v>4.8857113853628675E-3</v>
      </c>
      <c r="Q72" s="41">
        <f t="shared" si="17"/>
        <v>6.7608411964002499</v>
      </c>
      <c r="R72" s="45">
        <f t="shared" si="14"/>
        <v>0.2452261192515256</v>
      </c>
      <c r="AO72">
        <v>0</v>
      </c>
    </row>
    <row r="73" spans="1:41" x14ac:dyDescent="0.3">
      <c r="A73" s="25" t="str">
        <f t="shared" si="8"/>
        <v/>
      </c>
      <c r="B73" s="26"/>
      <c r="C73" s="32" t="str">
        <f t="shared" si="12"/>
        <v/>
      </c>
      <c r="D73" s="26"/>
      <c r="F73" s="49"/>
      <c r="G73" s="71">
        <v>7.9201511379148712</v>
      </c>
      <c r="H73" s="74"/>
      <c r="I73" s="50">
        <v>2</v>
      </c>
      <c r="K73" s="21">
        <v>2.1999999999999802</v>
      </c>
      <c r="L73" s="38">
        <f t="shared" si="15"/>
        <v>0.98609655248650063</v>
      </c>
      <c r="M73" s="38">
        <f t="shared" si="18"/>
        <v>3.9609730493180839E-3</v>
      </c>
      <c r="N73" s="41">
        <f t="shared" si="16"/>
        <v>10.232564565327507</v>
      </c>
      <c r="O73" s="38">
        <f t="shared" si="13"/>
        <v>0.98609655248650063</v>
      </c>
      <c r="P73" s="38">
        <f t="shared" si="19"/>
        <v>3.9609730493180839E-3</v>
      </c>
      <c r="Q73" s="41">
        <f t="shared" si="17"/>
        <v>6.8170122057526434</v>
      </c>
      <c r="R73" s="45">
        <f t="shared" si="14"/>
        <v>0.25149869359594579</v>
      </c>
      <c r="AO73">
        <v>0</v>
      </c>
    </row>
    <row r="74" spans="1:41" x14ac:dyDescent="0.3">
      <c r="A74" s="27" t="str">
        <f t="shared" si="8"/>
        <v/>
      </c>
      <c r="B74" s="28"/>
      <c r="C74" s="33" t="str">
        <f t="shared" si="12"/>
        <v/>
      </c>
      <c r="D74" s="28"/>
      <c r="F74" s="49"/>
      <c r="G74" s="71">
        <v>5.1768394574967642</v>
      </c>
      <c r="H74" s="74"/>
      <c r="I74" s="50">
        <v>2</v>
      </c>
      <c r="K74" s="21">
        <v>2.2999999999999798</v>
      </c>
      <c r="L74" s="38">
        <f t="shared" si="15"/>
        <v>0.98927588997832361</v>
      </c>
      <c r="M74" s="38">
        <f t="shared" si="18"/>
        <v>3.1793374918229755E-3</v>
      </c>
      <c r="N74" s="41">
        <f t="shared" si="16"/>
        <v>10.304953863751486</v>
      </c>
      <c r="O74" s="38">
        <f t="shared" si="13"/>
        <v>0.98927588997832361</v>
      </c>
      <c r="P74" s="38">
        <f t="shared" si="19"/>
        <v>3.1793374918229755E-3</v>
      </c>
      <c r="Q74" s="41">
        <f t="shared" si="17"/>
        <v>6.8731832151050369</v>
      </c>
      <c r="R74" s="45">
        <f t="shared" si="14"/>
        <v>0.25785504094829953</v>
      </c>
      <c r="AO74">
        <v>0</v>
      </c>
    </row>
    <row r="75" spans="1:41" x14ac:dyDescent="0.3">
      <c r="A75" s="25" t="str">
        <f t="shared" si="8"/>
        <v/>
      </c>
      <c r="B75" s="26"/>
      <c r="C75" s="32" t="str">
        <f t="shared" si="12"/>
        <v/>
      </c>
      <c r="D75" s="26"/>
      <c r="F75" s="49"/>
      <c r="G75" s="71">
        <v>7.6120859561374594</v>
      </c>
      <c r="H75" s="74"/>
      <c r="I75" s="45"/>
      <c r="K75" s="21">
        <v>2.3999999999999799</v>
      </c>
      <c r="L75" s="38">
        <f t="shared" si="15"/>
        <v>0.9918024640754034</v>
      </c>
      <c r="M75" s="38">
        <f t="shared" si="18"/>
        <v>2.5265740970797923E-3</v>
      </c>
      <c r="N75" s="41">
        <f t="shared" si="16"/>
        <v>10.377343162175464</v>
      </c>
      <c r="O75" s="38">
        <f t="shared" si="13"/>
        <v>0.9918024640754034</v>
      </c>
      <c r="P75" s="38">
        <f t="shared" si="19"/>
        <v>2.5265740970797923E-3</v>
      </c>
      <c r="Q75" s="41">
        <f t="shared" si="17"/>
        <v>6.9293542244574304</v>
      </c>
      <c r="R75" s="45">
        <f t="shared" si="14"/>
        <v>0.26429375327438642</v>
      </c>
      <c r="AO75">
        <v>0</v>
      </c>
    </row>
    <row r="76" spans="1:41" x14ac:dyDescent="0.3">
      <c r="A76" s="27" t="str">
        <f t="shared" si="8"/>
        <v/>
      </c>
      <c r="B76" s="28"/>
      <c r="C76" s="33" t="str">
        <f t="shared" si="12"/>
        <v/>
      </c>
      <c r="D76" s="28"/>
      <c r="F76" s="49"/>
      <c r="G76" s="71">
        <v>7.318485971656278</v>
      </c>
      <c r="H76" s="74"/>
      <c r="I76" s="45"/>
      <c r="K76" s="21">
        <v>2.49999999999998</v>
      </c>
      <c r="L76" s="38">
        <f t="shared" si="15"/>
        <v>0.99379033467422351</v>
      </c>
      <c r="M76" s="38">
        <f t="shared" si="18"/>
        <v>1.9878705988201073E-3</v>
      </c>
      <c r="N76" s="41">
        <f t="shared" si="16"/>
        <v>10.449732460599442</v>
      </c>
      <c r="O76" s="38">
        <f t="shared" si="13"/>
        <v>0.99379033467422351</v>
      </c>
      <c r="P76" s="38">
        <f t="shared" si="19"/>
        <v>1.9878705988201073E-3</v>
      </c>
      <c r="Q76" s="41">
        <f t="shared" si="17"/>
        <v>6.9855252338098239</v>
      </c>
      <c r="R76" s="45">
        <f t="shared" si="14"/>
        <v>0.27081333925356116</v>
      </c>
      <c r="AO76">
        <v>0</v>
      </c>
    </row>
    <row r="77" spans="1:41" x14ac:dyDescent="0.3">
      <c r="A77" s="25" t="str">
        <f t="shared" si="8"/>
        <v/>
      </c>
      <c r="B77" s="26"/>
      <c r="C77" s="32" t="str">
        <f t="shared" si="12"/>
        <v/>
      </c>
      <c r="D77" s="26"/>
      <c r="F77" s="49"/>
      <c r="G77" s="71">
        <v>12.250799446155913</v>
      </c>
      <c r="H77" s="74"/>
      <c r="I77" s="45"/>
      <c r="K77" s="21">
        <v>2.5999999999999699</v>
      </c>
      <c r="L77" s="38">
        <f t="shared" si="15"/>
        <v>0.99533881197628082</v>
      </c>
      <c r="M77" s="38">
        <f t="shared" si="18"/>
        <v>1.5484773020573162E-3</v>
      </c>
      <c r="N77" s="41">
        <f t="shared" si="16"/>
        <v>10.522121759023413</v>
      </c>
      <c r="O77" s="38">
        <f t="shared" si="13"/>
        <v>0.99533881197628082</v>
      </c>
      <c r="P77" s="38">
        <f t="shared" si="19"/>
        <v>1.5484773020573162E-3</v>
      </c>
      <c r="Q77" s="41">
        <f t="shared" si="17"/>
        <v>7.0416962431622112</v>
      </c>
      <c r="R77" s="45">
        <f t="shared" si="14"/>
        <v>0.27741222498239237</v>
      </c>
      <c r="AO77">
        <v>0</v>
      </c>
    </row>
    <row r="78" spans="1:41" x14ac:dyDescent="0.3">
      <c r="A78" s="27" t="str">
        <f t="shared" si="8"/>
        <v/>
      </c>
      <c r="B78" s="28"/>
      <c r="C78" s="33" t="str">
        <f t="shared" si="12"/>
        <v/>
      </c>
      <c r="D78" s="28"/>
      <c r="F78" s="49"/>
      <c r="G78" s="71">
        <v>7.3187898339056172</v>
      </c>
      <c r="H78" s="74"/>
      <c r="I78" s="45"/>
      <c r="K78" s="21">
        <v>2.69999999999997</v>
      </c>
      <c r="L78" s="38">
        <f t="shared" si="15"/>
        <v>0.99653302619695905</v>
      </c>
      <c r="M78" s="38">
        <f t="shared" si="18"/>
        <v>1.1942142206782247E-3</v>
      </c>
      <c r="N78" s="41">
        <f t="shared" si="16"/>
        <v>10.594511057447392</v>
      </c>
      <c r="O78" s="38">
        <f t="shared" si="13"/>
        <v>0.99653302619695905</v>
      </c>
      <c r="P78" s="38">
        <f t="shared" si="19"/>
        <v>1.1942142206782247E-3</v>
      </c>
      <c r="Q78" s="41">
        <f t="shared" si="17"/>
        <v>7.0978672525146047</v>
      </c>
      <c r="R78" s="45">
        <f t="shared" si="14"/>
        <v>0.2840887548175477</v>
      </c>
      <c r="AO78">
        <v>0</v>
      </c>
    </row>
    <row r="79" spans="1:41" x14ac:dyDescent="0.3">
      <c r="A79" s="25" t="str">
        <f t="shared" si="8"/>
        <v/>
      </c>
      <c r="B79" s="26"/>
      <c r="C79" s="32" t="str">
        <f t="shared" si="12"/>
        <v/>
      </c>
      <c r="D79" s="26"/>
      <c r="F79" s="49"/>
      <c r="G79" s="71">
        <v>4.6334464246008729</v>
      </c>
      <c r="H79" s="74"/>
      <c r="I79" s="45"/>
      <c r="K79" s="21">
        <v>2.7999999999999701</v>
      </c>
      <c r="L79" s="38">
        <f t="shared" si="15"/>
        <v>0.9974448696695718</v>
      </c>
      <c r="M79" s="38">
        <f t="shared" si="18"/>
        <v>9.1184347261275001E-4</v>
      </c>
      <c r="N79" s="41">
        <f t="shared" si="16"/>
        <v>10.66690035587137</v>
      </c>
      <c r="O79" s="38">
        <f t="shared" si="13"/>
        <v>0.9974448696695718</v>
      </c>
      <c r="P79" s="38">
        <f t="shared" si="19"/>
        <v>9.1184347261275001E-4</v>
      </c>
      <c r="Q79" s="41">
        <f t="shared" si="17"/>
        <v>7.1540382618669982</v>
      </c>
      <c r="R79" s="45">
        <f t="shared" si="14"/>
        <v>0.29084119235795414</v>
      </c>
      <c r="AO79">
        <v>0</v>
      </c>
    </row>
    <row r="80" spans="1:41" x14ac:dyDescent="0.3">
      <c r="A80" s="27" t="str">
        <f t="shared" si="8"/>
        <v/>
      </c>
      <c r="B80" s="28"/>
      <c r="C80" s="33" t="str">
        <f t="shared" si="12"/>
        <v/>
      </c>
      <c r="D80" s="28"/>
      <c r="F80" s="49"/>
      <c r="G80" s="71">
        <v>6.2312148419271338</v>
      </c>
      <c r="H80" s="74"/>
      <c r="I80" s="45"/>
      <c r="K80" s="21">
        <v>2.8999999999999702</v>
      </c>
      <c r="L80" s="38">
        <f t="shared" si="15"/>
        <v>0.99813418669961573</v>
      </c>
      <c r="M80" s="38">
        <f t="shared" si="18"/>
        <v>6.8931703004393441E-4</v>
      </c>
      <c r="N80" s="41">
        <f t="shared" si="16"/>
        <v>10.739289654295348</v>
      </c>
      <c r="O80" s="38">
        <f t="shared" si="13"/>
        <v>0.99813418669961573</v>
      </c>
      <c r="P80" s="38">
        <f t="shared" si="19"/>
        <v>6.8931703004393441E-4</v>
      </c>
      <c r="Q80" s="41">
        <f t="shared" si="17"/>
        <v>7.2102092712193917</v>
      </c>
      <c r="R80" s="45">
        <f t="shared" si="14"/>
        <v>0.29766772156597304</v>
      </c>
      <c r="AO80">
        <v>0</v>
      </c>
    </row>
    <row r="81" spans="1:41" x14ac:dyDescent="0.3">
      <c r="A81" s="25" t="str">
        <f t="shared" si="8"/>
        <v/>
      </c>
      <c r="B81" s="26"/>
      <c r="C81" s="32" t="str">
        <f t="shared" si="12"/>
        <v/>
      </c>
      <c r="D81" s="26"/>
      <c r="F81" s="49"/>
      <c r="G81" s="71">
        <v>5.3803986642876813</v>
      </c>
      <c r="H81" s="74"/>
      <c r="I81" s="45"/>
      <c r="K81" s="21">
        <v>2.9999999999999698</v>
      </c>
      <c r="L81" s="38">
        <f t="shared" si="15"/>
        <v>0.99865010196836979</v>
      </c>
      <c r="M81" s="38">
        <f t="shared" si="18"/>
        <v>5.1591526875405247E-4</v>
      </c>
      <c r="N81" s="41">
        <f t="shared" si="16"/>
        <v>10.811678952719326</v>
      </c>
      <c r="O81" s="38">
        <f t="shared" si="13"/>
        <v>0.99865010196836979</v>
      </c>
      <c r="P81" s="38">
        <f t="shared" si="19"/>
        <v>5.1591526875405247E-4</v>
      </c>
      <c r="Q81" s="41">
        <f t="shared" si="17"/>
        <v>7.2663802805717852</v>
      </c>
      <c r="R81" s="45">
        <f t="shared" si="14"/>
        <v>0.30456644802697941</v>
      </c>
      <c r="AO81">
        <v>0</v>
      </c>
    </row>
    <row r="82" spans="1:41" x14ac:dyDescent="0.3">
      <c r="A82" s="27" t="str">
        <f t="shared" si="8"/>
        <v/>
      </c>
      <c r="B82" s="28"/>
      <c r="C82" s="33" t="str">
        <f t="shared" si="12"/>
        <v/>
      </c>
      <c r="D82" s="28"/>
      <c r="F82" s="49"/>
      <c r="G82" s="71">
        <v>8.1688515659039975</v>
      </c>
      <c r="H82" s="74"/>
      <c r="I82" s="45"/>
      <c r="K82" s="21">
        <v>3.0999999999999699</v>
      </c>
      <c r="L82" s="38">
        <f t="shared" si="15"/>
        <v>0.99903239678678157</v>
      </c>
      <c r="M82" s="38">
        <f t="shared" si="18"/>
        <v>3.8229481841178803E-4</v>
      </c>
      <c r="N82" s="41">
        <f t="shared" si="16"/>
        <v>10.884068251143304</v>
      </c>
      <c r="O82" s="38">
        <f t="shared" si="13"/>
        <v>0.99903239678678157</v>
      </c>
      <c r="P82" s="38">
        <f t="shared" si="19"/>
        <v>3.8229481841178803E-4</v>
      </c>
      <c r="Q82" s="41">
        <f t="shared" si="17"/>
        <v>7.3225512899241787</v>
      </c>
      <c r="R82" s="45">
        <f t="shared" si="14"/>
        <v>0.31153540034640748</v>
      </c>
      <c r="AO82">
        <v>0</v>
      </c>
    </row>
    <row r="83" spans="1:41" x14ac:dyDescent="0.3">
      <c r="A83" s="25" t="str">
        <f t="shared" si="8"/>
        <v/>
      </c>
      <c r="B83" s="26"/>
      <c r="C83" s="32" t="str">
        <f t="shared" si="12"/>
        <v/>
      </c>
      <c r="D83" s="26"/>
      <c r="F83" s="49"/>
      <c r="G83" s="71">
        <v>6.8222529601218067</v>
      </c>
      <c r="H83" s="74"/>
      <c r="I83" s="45"/>
      <c r="K83" s="21">
        <v>3.19999999999997</v>
      </c>
      <c r="L83" s="38">
        <f t="shared" si="15"/>
        <v>0.99931286206208403</v>
      </c>
      <c r="M83" s="38">
        <f t="shared" si="18"/>
        <v>2.8046527530245502E-4</v>
      </c>
      <c r="N83" s="41">
        <f t="shared" si="16"/>
        <v>10.956457549567283</v>
      </c>
      <c r="O83" s="38">
        <f t="shared" si="13"/>
        <v>0.99931286206208403</v>
      </c>
      <c r="P83" s="38">
        <f t="shared" si="19"/>
        <v>2.8046527530245502E-4</v>
      </c>
      <c r="Q83" s="41">
        <f t="shared" si="17"/>
        <v>7.3787222992765722</v>
      </c>
      <c r="R83" s="45">
        <f t="shared" si="14"/>
        <v>0.31857253168299193</v>
      </c>
      <c r="AO83">
        <v>0</v>
      </c>
    </row>
    <row r="84" spans="1:41" x14ac:dyDescent="0.3">
      <c r="A84" s="27" t="str">
        <f t="shared" si="8"/>
        <v/>
      </c>
      <c r="B84" s="28"/>
      <c r="C84" s="33" t="str">
        <f t="shared" si="12"/>
        <v/>
      </c>
      <c r="D84" s="28"/>
      <c r="F84" s="49"/>
      <c r="G84" s="71">
        <v>5.6801086664550482</v>
      </c>
      <c r="H84" s="74"/>
      <c r="I84" s="45"/>
      <c r="K84" s="21">
        <v>3.2999999999999701</v>
      </c>
      <c r="L84" s="38">
        <f t="shared" si="15"/>
        <v>0.99951657585761622</v>
      </c>
      <c r="M84" s="38">
        <f t="shared" si="18"/>
        <v>2.0371379553218993E-4</v>
      </c>
      <c r="N84" s="41">
        <f t="shared" si="16"/>
        <v>11.028846847991261</v>
      </c>
      <c r="O84" s="38">
        <f t="shared" si="13"/>
        <v>0.99951657585761622</v>
      </c>
      <c r="P84" s="38">
        <f t="shared" si="19"/>
        <v>2.0371379553218993E-4</v>
      </c>
      <c r="Q84" s="41">
        <f t="shared" si="17"/>
        <v>7.4348933086289657</v>
      </c>
      <c r="R84" s="45">
        <f t="shared" si="14"/>
        <v>0.32567572141659251</v>
      </c>
      <c r="AO84">
        <v>0</v>
      </c>
    </row>
    <row r="85" spans="1:41" ht="15" thickBot="1" x14ac:dyDescent="0.35">
      <c r="A85" s="25" t="str">
        <f t="shared" si="8"/>
        <v/>
      </c>
      <c r="B85" s="26"/>
      <c r="C85" s="32" t="str">
        <f t="shared" si="12"/>
        <v/>
      </c>
      <c r="D85" s="26"/>
      <c r="F85" s="51"/>
      <c r="G85" s="72">
        <v>4.7854285593329173</v>
      </c>
      <c r="H85" s="76"/>
      <c r="I85" s="47"/>
      <c r="K85" s="21">
        <v>3.3999999999999702</v>
      </c>
      <c r="L85" s="38">
        <f t="shared" si="15"/>
        <v>0.99966307073432303</v>
      </c>
      <c r="M85" s="38">
        <f t="shared" si="18"/>
        <v>1.4649487670681527E-4</v>
      </c>
      <c r="N85" s="41">
        <f t="shared" si="16"/>
        <v>11.101236146415239</v>
      </c>
      <c r="O85" s="38">
        <f t="shared" si="13"/>
        <v>0.99966307073432303</v>
      </c>
      <c r="P85" s="38">
        <f t="shared" si="19"/>
        <v>1.4649487670681527E-4</v>
      </c>
      <c r="Q85" s="41">
        <f t="shared" si="17"/>
        <v>7.4910643179813592</v>
      </c>
      <c r="R85" s="45">
        <f t="shared" si="14"/>
        <v>0.33284277694865982</v>
      </c>
      <c r="AO85">
        <v>0</v>
      </c>
    </row>
    <row r="86" spans="1:41" x14ac:dyDescent="0.3">
      <c r="A86" s="27" t="str">
        <f t="shared" si="8"/>
        <v/>
      </c>
      <c r="B86" s="28"/>
      <c r="C86" s="33" t="str">
        <f t="shared" si="12"/>
        <v/>
      </c>
      <c r="D86" s="28"/>
      <c r="K86" s="21">
        <v>3.4999999999999698</v>
      </c>
      <c r="L86" s="38">
        <f t="shared" si="15"/>
        <v>0.99976737092096446</v>
      </c>
      <c r="M86" s="38">
        <f t="shared" si="18"/>
        <v>1.0430018664142615E-4</v>
      </c>
      <c r="N86" s="41">
        <f t="shared" si="16"/>
        <v>11.173625444839217</v>
      </c>
      <c r="O86" s="38">
        <f t="shared" si="13"/>
        <v>0.99976737092096446</v>
      </c>
      <c r="P86" s="38">
        <f t="shared" si="19"/>
        <v>1.0430018664142615E-4</v>
      </c>
      <c r="Q86" s="41">
        <f t="shared" si="17"/>
        <v>7.5472353273337518</v>
      </c>
      <c r="R86" s="45">
        <f t="shared" si="14"/>
        <v>0.34007143563306502</v>
      </c>
      <c r="AO86">
        <v>0</v>
      </c>
    </row>
    <row r="87" spans="1:41" x14ac:dyDescent="0.3">
      <c r="A87" s="25" t="str">
        <f t="shared" si="8"/>
        <v/>
      </c>
      <c r="B87" s="26"/>
      <c r="C87" s="32" t="str">
        <f t="shared" si="12"/>
        <v/>
      </c>
      <c r="D87" s="26"/>
      <c r="K87" s="21">
        <v>3.5999999999999699</v>
      </c>
      <c r="L87" s="38">
        <f t="shared" si="15"/>
        <v>0.99984089140984245</v>
      </c>
      <c r="M87" s="38">
        <f t="shared" si="18"/>
        <v>7.3520488877987233E-5</v>
      </c>
      <c r="N87" s="41">
        <f t="shared" si="16"/>
        <v>11.246014743263196</v>
      </c>
      <c r="O87" s="38">
        <f t="shared" si="13"/>
        <v>0.99984089140984245</v>
      </c>
      <c r="P87" s="38">
        <f t="shared" si="19"/>
        <v>7.3520488877987233E-5</v>
      </c>
      <c r="Q87" s="41">
        <f t="shared" si="17"/>
        <v>7.6034063366861453</v>
      </c>
      <c r="R87" s="45">
        <f t="shared" si="14"/>
        <v>0.34735936683468693</v>
      </c>
      <c r="AO87">
        <v>0</v>
      </c>
    </row>
    <row r="88" spans="1:41" x14ac:dyDescent="0.3">
      <c r="A88" s="27" t="str">
        <f t="shared" si="8"/>
        <v/>
      </c>
      <c r="B88" s="28"/>
      <c r="C88" s="33" t="str">
        <f t="shared" si="12"/>
        <v/>
      </c>
      <c r="D88" s="28"/>
      <c r="K88" s="21">
        <v>3.69999999999997</v>
      </c>
      <c r="L88" s="38">
        <f t="shared" si="15"/>
        <v>0.99989220026652259</v>
      </c>
      <c r="M88" s="38">
        <f t="shared" si="18"/>
        <v>5.13088566801434E-5</v>
      </c>
      <c r="N88" s="41">
        <f t="shared" si="16"/>
        <v>11.318404041687174</v>
      </c>
      <c r="O88" s="38">
        <f t="shared" si="13"/>
        <v>0.99989220026652259</v>
      </c>
      <c r="P88" s="38">
        <f t="shared" si="19"/>
        <v>5.13088566801434E-5</v>
      </c>
      <c r="Q88" s="41">
        <f t="shared" si="17"/>
        <v>7.6595773460385388</v>
      </c>
      <c r="R88" s="45">
        <f t="shared" si="14"/>
        <v>0.35470417411282462</v>
      </c>
      <c r="AO88">
        <v>0</v>
      </c>
    </row>
    <row r="89" spans="1:41" x14ac:dyDescent="0.3">
      <c r="A89" s="25" t="str">
        <f t="shared" si="8"/>
        <v/>
      </c>
      <c r="B89" s="26"/>
      <c r="C89" s="32" t="str">
        <f t="shared" si="12"/>
        <v/>
      </c>
      <c r="D89" s="26"/>
      <c r="K89" s="21">
        <v>3.7999999999999701</v>
      </c>
      <c r="L89" s="38">
        <f t="shared" si="15"/>
        <v>0.99992765195607491</v>
      </c>
      <c r="M89" s="38">
        <f t="shared" si="18"/>
        <v>3.5451689552323806E-5</v>
      </c>
      <c r="N89" s="41">
        <f t="shared" si="16"/>
        <v>11.390793340111152</v>
      </c>
      <c r="O89" s="38">
        <f t="shared" si="13"/>
        <v>0.99992765195607491</v>
      </c>
      <c r="P89" s="38">
        <f t="shared" si="19"/>
        <v>3.5451689552323806E-5</v>
      </c>
      <c r="Q89" s="41">
        <f t="shared" si="17"/>
        <v>7.7157483553909323</v>
      </c>
      <c r="R89" s="45">
        <f t="shared" si="14"/>
        <v>0.36210339752618503</v>
      </c>
      <c r="AO89">
        <v>0</v>
      </c>
    </row>
    <row r="90" spans="1:41" x14ac:dyDescent="0.3">
      <c r="A90" s="27" t="str">
        <f t="shared" si="8"/>
        <v/>
      </c>
      <c r="B90" s="28"/>
      <c r="C90" s="33" t="str">
        <f t="shared" si="12"/>
        <v/>
      </c>
      <c r="D90" s="28"/>
      <c r="K90" s="21">
        <v>3.8999999999999702</v>
      </c>
      <c r="L90" s="38">
        <f t="shared" si="15"/>
        <v>0.99995190365598241</v>
      </c>
      <c r="M90" s="38">
        <f t="shared" si="18"/>
        <v>2.4251699907495983E-5</v>
      </c>
      <c r="N90" s="41">
        <f t="shared" si="16"/>
        <v>11.46318263853513</v>
      </c>
      <c r="O90" s="38">
        <f t="shared" si="13"/>
        <v>0.99995190365598241</v>
      </c>
      <c r="P90" s="38">
        <f t="shared" si="19"/>
        <v>2.4251699907495983E-5</v>
      </c>
      <c r="Q90" s="41">
        <f t="shared" si="17"/>
        <v>7.7719193647433258</v>
      </c>
      <c r="R90" s="45">
        <f t="shared" si="14"/>
        <v>0.36955451605587752</v>
      </c>
      <c r="AO90">
        <v>0</v>
      </c>
    </row>
    <row r="91" spans="1:41" ht="15" thickBot="1" x14ac:dyDescent="0.35">
      <c r="A91" s="25" t="str">
        <f t="shared" si="8"/>
        <v/>
      </c>
      <c r="B91" s="26"/>
      <c r="C91" s="32" t="str">
        <f t="shared" ref="C91:C122" si="20">IF(D91="","",C90+1)</f>
        <v/>
      </c>
      <c r="D91" s="26"/>
      <c r="K91" s="22">
        <v>3.9999999999999698</v>
      </c>
      <c r="L91" s="46">
        <f t="shared" si="15"/>
        <v>0.99996832875816688</v>
      </c>
      <c r="M91" s="46">
        <f t="shared" si="18"/>
        <v>1.6425102184469687E-5</v>
      </c>
      <c r="N91" s="53">
        <f t="shared" si="16"/>
        <v>11.535571936959109</v>
      </c>
      <c r="O91" s="46">
        <f t="shared" si="13"/>
        <v>0.99996832875816688</v>
      </c>
      <c r="P91" s="46">
        <f t="shared" si="19"/>
        <v>1.6425102184469687E-5</v>
      </c>
      <c r="Q91" s="53">
        <f t="shared" si="17"/>
        <v>7.8280903740957193</v>
      </c>
      <c r="R91" s="47">
        <f t="shared" si="14"/>
        <v>0.37705495014254553</v>
      </c>
      <c r="AO91">
        <v>0</v>
      </c>
    </row>
    <row r="92" spans="1:41" x14ac:dyDescent="0.3">
      <c r="A92" s="27" t="str">
        <f t="shared" ref="A92:A125" si="21">IF(B92="","",ROW(B92)-25)</f>
        <v/>
      </c>
      <c r="B92" s="28"/>
      <c r="C92" s="33" t="str">
        <f t="shared" si="20"/>
        <v/>
      </c>
      <c r="D92" s="28"/>
      <c r="AO92">
        <v>0</v>
      </c>
    </row>
    <row r="93" spans="1:41" x14ac:dyDescent="0.3">
      <c r="A93" s="25" t="str">
        <f t="shared" si="21"/>
        <v/>
      </c>
      <c r="B93" s="26"/>
      <c r="C93" s="32" t="str">
        <f t="shared" si="20"/>
        <v/>
      </c>
      <c r="D93" s="26"/>
      <c r="AO93">
        <v>0</v>
      </c>
    </row>
    <row r="94" spans="1:41" x14ac:dyDescent="0.3">
      <c r="A94" s="27" t="str">
        <f t="shared" si="21"/>
        <v/>
      </c>
      <c r="B94" s="28"/>
      <c r="C94" s="33" t="str">
        <f t="shared" si="20"/>
        <v/>
      </c>
      <c r="D94" s="28"/>
      <c r="AO94">
        <v>0</v>
      </c>
    </row>
    <row r="95" spans="1:41" x14ac:dyDescent="0.3">
      <c r="A95" s="25" t="str">
        <f t="shared" si="21"/>
        <v/>
      </c>
      <c r="B95" s="26"/>
      <c r="C95" s="32" t="str">
        <f t="shared" si="20"/>
        <v/>
      </c>
      <c r="D95" s="26"/>
      <c r="AO95">
        <v>0</v>
      </c>
    </row>
    <row r="96" spans="1:41" x14ac:dyDescent="0.3">
      <c r="A96" s="27" t="str">
        <f t="shared" si="21"/>
        <v/>
      </c>
      <c r="B96" s="28"/>
      <c r="C96" s="33" t="str">
        <f t="shared" si="20"/>
        <v/>
      </c>
      <c r="D96" s="28"/>
      <c r="AO96">
        <v>0</v>
      </c>
    </row>
    <row r="97" spans="1:41" x14ac:dyDescent="0.3">
      <c r="A97" s="25" t="str">
        <f t="shared" si="21"/>
        <v/>
      </c>
      <c r="B97" s="26"/>
      <c r="C97" s="32" t="str">
        <f t="shared" si="20"/>
        <v/>
      </c>
      <c r="D97" s="26"/>
      <c r="AO97">
        <v>0</v>
      </c>
    </row>
    <row r="98" spans="1:41" x14ac:dyDescent="0.3">
      <c r="A98" s="27" t="str">
        <f t="shared" si="21"/>
        <v/>
      </c>
      <c r="B98" s="28"/>
      <c r="C98" s="33" t="str">
        <f t="shared" si="20"/>
        <v/>
      </c>
      <c r="D98" s="28"/>
      <c r="AO98">
        <v>0</v>
      </c>
    </row>
    <row r="99" spans="1:41" x14ac:dyDescent="0.3">
      <c r="A99" s="25" t="str">
        <f t="shared" si="21"/>
        <v/>
      </c>
      <c r="B99" s="26"/>
      <c r="C99" s="32" t="str">
        <f t="shared" si="20"/>
        <v/>
      </c>
      <c r="D99" s="26"/>
      <c r="AO99">
        <v>0</v>
      </c>
    </row>
    <row r="100" spans="1:41" x14ac:dyDescent="0.3">
      <c r="A100" s="27" t="str">
        <f t="shared" si="21"/>
        <v/>
      </c>
      <c r="B100" s="28"/>
      <c r="C100" s="33" t="str">
        <f t="shared" si="20"/>
        <v/>
      </c>
      <c r="D100" s="28"/>
      <c r="AO100">
        <v>0</v>
      </c>
    </row>
    <row r="101" spans="1:41" x14ac:dyDescent="0.3">
      <c r="A101" s="25" t="str">
        <f t="shared" si="21"/>
        <v/>
      </c>
      <c r="B101" s="26"/>
      <c r="C101" s="32" t="str">
        <f t="shared" si="20"/>
        <v/>
      </c>
      <c r="D101" s="26"/>
      <c r="AO101">
        <v>0</v>
      </c>
    </row>
    <row r="102" spans="1:41" x14ac:dyDescent="0.3">
      <c r="A102" s="27" t="str">
        <f t="shared" si="21"/>
        <v/>
      </c>
      <c r="B102" s="28"/>
      <c r="C102" s="33" t="str">
        <f t="shared" si="20"/>
        <v/>
      </c>
      <c r="D102" s="28"/>
      <c r="AO102">
        <v>0</v>
      </c>
    </row>
    <row r="103" spans="1:41" x14ac:dyDescent="0.3">
      <c r="A103" s="25" t="str">
        <f t="shared" si="21"/>
        <v/>
      </c>
      <c r="B103" s="26"/>
      <c r="C103" s="32" t="str">
        <f t="shared" si="20"/>
        <v/>
      </c>
      <c r="D103" s="26"/>
      <c r="F103" s="40"/>
      <c r="AO103">
        <v>0</v>
      </c>
    </row>
    <row r="104" spans="1:41" x14ac:dyDescent="0.3">
      <c r="A104" s="27" t="str">
        <f t="shared" si="21"/>
        <v/>
      </c>
      <c r="B104" s="28"/>
      <c r="C104" s="33" t="str">
        <f t="shared" si="20"/>
        <v/>
      </c>
      <c r="D104" s="28"/>
      <c r="AO104">
        <v>0</v>
      </c>
    </row>
    <row r="105" spans="1:41" x14ac:dyDescent="0.3">
      <c r="A105" s="25" t="str">
        <f t="shared" si="21"/>
        <v/>
      </c>
      <c r="B105" s="26"/>
      <c r="C105" s="32" t="str">
        <f t="shared" si="20"/>
        <v/>
      </c>
      <c r="D105" s="26"/>
      <c r="AO105">
        <v>0</v>
      </c>
    </row>
    <row r="106" spans="1:41" x14ac:dyDescent="0.3">
      <c r="A106" s="27" t="str">
        <f t="shared" si="21"/>
        <v/>
      </c>
      <c r="B106" s="28"/>
      <c r="C106" s="33" t="str">
        <f t="shared" si="20"/>
        <v/>
      </c>
      <c r="D106" s="28"/>
      <c r="AO106">
        <v>0</v>
      </c>
    </row>
    <row r="107" spans="1:41" x14ac:dyDescent="0.3">
      <c r="A107" s="25" t="str">
        <f t="shared" si="21"/>
        <v/>
      </c>
      <c r="B107" s="26"/>
      <c r="C107" s="32" t="str">
        <f t="shared" si="20"/>
        <v/>
      </c>
      <c r="D107" s="26"/>
      <c r="AO107">
        <v>0</v>
      </c>
    </row>
    <row r="108" spans="1:41" x14ac:dyDescent="0.3">
      <c r="A108" s="27" t="str">
        <f t="shared" si="21"/>
        <v/>
      </c>
      <c r="B108" s="28"/>
      <c r="C108" s="33" t="str">
        <f t="shared" si="20"/>
        <v/>
      </c>
      <c r="D108" s="28"/>
      <c r="AO108">
        <v>0</v>
      </c>
    </row>
    <row r="109" spans="1:41" x14ac:dyDescent="0.3">
      <c r="A109" s="25" t="str">
        <f t="shared" si="21"/>
        <v/>
      </c>
      <c r="B109" s="26"/>
      <c r="C109" s="32" t="str">
        <f t="shared" si="20"/>
        <v/>
      </c>
      <c r="D109" s="26"/>
      <c r="AO109">
        <v>0</v>
      </c>
    </row>
    <row r="110" spans="1:41" x14ac:dyDescent="0.3">
      <c r="A110" s="27" t="str">
        <f t="shared" si="21"/>
        <v/>
      </c>
      <c r="B110" s="28"/>
      <c r="C110" s="33" t="str">
        <f t="shared" si="20"/>
        <v/>
      </c>
      <c r="D110" s="28"/>
      <c r="AO110">
        <v>0</v>
      </c>
    </row>
    <row r="111" spans="1:41" x14ac:dyDescent="0.3">
      <c r="A111" s="25" t="str">
        <f t="shared" si="21"/>
        <v/>
      </c>
      <c r="B111" s="26"/>
      <c r="C111" s="32" t="str">
        <f t="shared" si="20"/>
        <v/>
      </c>
      <c r="D111" s="26"/>
      <c r="AO111">
        <v>0</v>
      </c>
    </row>
    <row r="112" spans="1:41" x14ac:dyDescent="0.3">
      <c r="A112" s="27" t="str">
        <f t="shared" si="21"/>
        <v/>
      </c>
      <c r="B112" s="28"/>
      <c r="C112" s="33" t="str">
        <f t="shared" si="20"/>
        <v/>
      </c>
      <c r="D112" s="28"/>
      <c r="AO112">
        <v>0</v>
      </c>
    </row>
    <row r="113" spans="1:41" x14ac:dyDescent="0.3">
      <c r="A113" s="25" t="str">
        <f t="shared" si="21"/>
        <v/>
      </c>
      <c r="B113" s="26"/>
      <c r="C113" s="32" t="str">
        <f t="shared" si="20"/>
        <v/>
      </c>
      <c r="D113" s="26"/>
      <c r="AO113">
        <v>0</v>
      </c>
    </row>
    <row r="114" spans="1:41" x14ac:dyDescent="0.3">
      <c r="A114" s="27" t="str">
        <f t="shared" si="21"/>
        <v/>
      </c>
      <c r="B114" s="28"/>
      <c r="C114" s="33" t="str">
        <f t="shared" si="20"/>
        <v/>
      </c>
      <c r="D114" s="28"/>
      <c r="AO114">
        <v>0</v>
      </c>
    </row>
    <row r="115" spans="1:41" x14ac:dyDescent="0.3">
      <c r="A115" s="25" t="str">
        <f t="shared" si="21"/>
        <v/>
      </c>
      <c r="B115" s="26"/>
      <c r="C115" s="32" t="str">
        <f t="shared" si="20"/>
        <v/>
      </c>
      <c r="D115" s="26"/>
      <c r="AO115">
        <v>0</v>
      </c>
    </row>
    <row r="116" spans="1:41" x14ac:dyDescent="0.3">
      <c r="A116" s="27" t="str">
        <f t="shared" si="21"/>
        <v/>
      </c>
      <c r="B116" s="28"/>
      <c r="C116" s="33" t="str">
        <f t="shared" si="20"/>
        <v/>
      </c>
      <c r="D116" s="28"/>
      <c r="AO116">
        <v>0</v>
      </c>
    </row>
    <row r="117" spans="1:41" x14ac:dyDescent="0.3">
      <c r="A117" s="25" t="str">
        <f t="shared" si="21"/>
        <v/>
      </c>
      <c r="B117" s="26"/>
      <c r="C117" s="32" t="str">
        <f t="shared" si="20"/>
        <v/>
      </c>
      <c r="D117" s="26"/>
      <c r="AO117">
        <v>0</v>
      </c>
    </row>
    <row r="118" spans="1:41" x14ac:dyDescent="0.3">
      <c r="A118" s="27" t="str">
        <f t="shared" si="21"/>
        <v/>
      </c>
      <c r="B118" s="28"/>
      <c r="C118" s="33" t="str">
        <f t="shared" si="20"/>
        <v/>
      </c>
      <c r="D118" s="28"/>
      <c r="AO118">
        <v>0</v>
      </c>
    </row>
    <row r="119" spans="1:41" x14ac:dyDescent="0.3">
      <c r="A119" s="25" t="str">
        <f t="shared" si="21"/>
        <v/>
      </c>
      <c r="B119" s="26"/>
      <c r="C119" s="32" t="str">
        <f t="shared" si="20"/>
        <v/>
      </c>
      <c r="D119" s="26"/>
      <c r="AO119">
        <v>0</v>
      </c>
    </row>
    <row r="120" spans="1:41" x14ac:dyDescent="0.3">
      <c r="A120" s="27" t="str">
        <f t="shared" si="21"/>
        <v/>
      </c>
      <c r="B120" s="28"/>
      <c r="C120" s="33" t="str">
        <f t="shared" si="20"/>
        <v/>
      </c>
      <c r="D120" s="28"/>
      <c r="F120" s="41"/>
      <c r="AO120">
        <v>0</v>
      </c>
    </row>
    <row r="121" spans="1:41" x14ac:dyDescent="0.3">
      <c r="A121" s="25" t="str">
        <f t="shared" si="21"/>
        <v/>
      </c>
      <c r="B121" s="26"/>
      <c r="C121" s="32" t="str">
        <f t="shared" si="20"/>
        <v/>
      </c>
      <c r="D121" s="26"/>
      <c r="AO121">
        <v>0</v>
      </c>
    </row>
    <row r="122" spans="1:41" x14ac:dyDescent="0.3">
      <c r="A122" s="27" t="str">
        <f t="shared" si="21"/>
        <v/>
      </c>
      <c r="B122" s="28"/>
      <c r="C122" s="33" t="str">
        <f t="shared" si="20"/>
        <v/>
      </c>
      <c r="D122" s="28"/>
      <c r="AO122">
        <v>0</v>
      </c>
    </row>
    <row r="123" spans="1:41" x14ac:dyDescent="0.3">
      <c r="A123" s="25" t="str">
        <f t="shared" si="21"/>
        <v/>
      </c>
      <c r="B123" s="26"/>
      <c r="C123" s="32" t="str">
        <f t="shared" ref="C123:C125" si="22">IF(D123="","",C122+1)</f>
        <v/>
      </c>
      <c r="D123" s="26"/>
      <c r="AO123">
        <v>0</v>
      </c>
    </row>
    <row r="124" spans="1:41" x14ac:dyDescent="0.3">
      <c r="A124" s="27" t="str">
        <f t="shared" si="21"/>
        <v/>
      </c>
      <c r="B124" s="28"/>
      <c r="C124" s="33" t="str">
        <f t="shared" si="22"/>
        <v/>
      </c>
      <c r="D124" s="28"/>
      <c r="AO124">
        <v>0</v>
      </c>
    </row>
    <row r="125" spans="1:41" ht="15" thickBot="1" x14ac:dyDescent="0.35">
      <c r="A125" s="29" t="str">
        <f t="shared" si="21"/>
        <v/>
      </c>
      <c r="B125" s="30"/>
      <c r="C125" s="34" t="str">
        <f t="shared" si="22"/>
        <v/>
      </c>
      <c r="D125" s="30"/>
      <c r="AO125">
        <v>0</v>
      </c>
    </row>
    <row r="126" spans="1:41" x14ac:dyDescent="0.3">
      <c r="AO126">
        <v>0</v>
      </c>
    </row>
  </sheetData>
  <mergeCells count="10">
    <mergeCell ref="K4:T4"/>
    <mergeCell ref="C2:I2"/>
    <mergeCell ref="A1:T1"/>
    <mergeCell ref="A24:B24"/>
    <mergeCell ref="C24:D24"/>
    <mergeCell ref="F24:I24"/>
    <mergeCell ref="S5:T5"/>
    <mergeCell ref="A15:B15"/>
    <mergeCell ref="A19:B19"/>
    <mergeCell ref="A4:C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6b0c8-fcd5-406e-8079-2a7ae6586a16">
      <Terms xmlns="http://schemas.microsoft.com/office/infopath/2007/PartnerControls"/>
    </lcf76f155ced4ddcb4097134ff3c332f>
    <TaxCatchAll xmlns="b09fcf71-427c-4934-afce-319b363482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F3FC5AAD669145B8AC5E155E8CBF0A" ma:contentTypeVersion="13" ma:contentTypeDescription="Create a new document." ma:contentTypeScope="" ma:versionID="11dce0fc4010c7fe83fc097bde37492e">
  <xsd:schema xmlns:xsd="http://www.w3.org/2001/XMLSchema" xmlns:xs="http://www.w3.org/2001/XMLSchema" xmlns:p="http://schemas.microsoft.com/office/2006/metadata/properties" xmlns:ns2="a216b0c8-fcd5-406e-8079-2a7ae6586a16" xmlns:ns3="b09fcf71-427c-4934-afce-319b36348280" targetNamespace="http://schemas.microsoft.com/office/2006/metadata/properties" ma:root="true" ma:fieldsID="0bad80d0d4e2e18b61705d3b3d71f29b" ns2:_="" ns3:_="">
    <xsd:import namespace="a216b0c8-fcd5-406e-8079-2a7ae6586a16"/>
    <xsd:import namespace="b09fcf71-427c-4934-afce-319b36348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6b0c8-fcd5-406e-8079-2a7ae6586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f54bde2-7ae1-46a6-9cca-9d61fbeba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fcf71-427c-4934-afce-319b3634828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8fd136d-6001-4d17-98b3-7e03af142356}" ma:internalName="TaxCatchAll" ma:showField="CatchAllData" ma:web="b09fcf71-427c-4934-afce-319b36348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B875AC-D764-4F92-9E20-5C8B09AE4932}">
  <ds:schemaRefs>
    <ds:schemaRef ds:uri="http://schemas.microsoft.com/office/2006/metadata/properties"/>
    <ds:schemaRef ds:uri="http://schemas.microsoft.com/office/infopath/2007/PartnerControls"/>
    <ds:schemaRef ds:uri="a216b0c8-fcd5-406e-8079-2a7ae6586a16"/>
    <ds:schemaRef ds:uri="b09fcf71-427c-4934-afce-319b36348280"/>
  </ds:schemaRefs>
</ds:datastoreItem>
</file>

<file path=customXml/itemProps2.xml><?xml version="1.0" encoding="utf-8"?>
<ds:datastoreItem xmlns:ds="http://schemas.openxmlformats.org/officeDocument/2006/customXml" ds:itemID="{ED25DD40-BA8F-4D69-B58C-3F183DC760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5D58B-ECA8-48D4-B321-ADB8E558E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6b0c8-fcd5-406e-8079-2a7ae6586a16"/>
    <ds:schemaRef ds:uri="b09fcf71-427c-4934-afce-319b36348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Experiment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Schmidt</dc:creator>
  <cp:lastModifiedBy>Kathleen Schmidt</cp:lastModifiedBy>
  <dcterms:created xsi:type="dcterms:W3CDTF">2025-08-13T20:42:48Z</dcterms:created>
  <dcterms:modified xsi:type="dcterms:W3CDTF">2025-09-16T18:26:41Z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0x0101008DF3FC5AAD669145B8AC5E155E8CBF0A</vt:lpwstr>
  </property>
  <property fmtid="{D5CDD505-2E9C-101B-9397-08002B2CF9AE}" pid="3" name="MediaServiceImageTags">
    <vt:lpwstr/>
  </property>
</Properties>
</file>