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trlProps/ctrlProp2.xml" ContentType="application/vnd.ms-excel.controlproperti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0" documentId="8_{D367A6B6-FD71-4746-B29C-1EECACFBC718}" xr6:coauthVersionLast="47" xr6:coauthVersionMax="47" xr10:uidLastSave="{00000000-0000-0000-0000-000000000000}"/>
  <bookViews>
    <workbookView xWindow="2352" yWindow="540" windowWidth="26496" windowHeight="11772" tabRatio="552" firstSheet="1" activeTab="1" xr2:uid="{00000000-000D-0000-FFFF-FFFF00000000}"/>
  </bookViews>
  <sheets>
    <sheet name="AI Steps" sheetId="7" state="veryHidden" r:id="rId1"/>
    <sheet name="AI Inputs" sheetId="9" r:id="rId2"/>
    <sheet name="Risk Estimates" sheetId="2" r:id="rId3"/>
    <sheet name="Loss Exceedance Curve" sheetId="10" r:id="rId4"/>
  </sheets>
  <definedNames>
    <definedName name="_xlnm._FilterDatabase" localSheetId="2" hidden="1">'Risk Estimates'!$B$12:$C$12</definedName>
    <definedName name="AI_CONTROL_COST_GEN">'AI Steps'!$E$35</definedName>
    <definedName name="AI_CONTROL_EFF_GEN">'AI Steps'!$F$35</definedName>
    <definedName name="AI_CONTROL_NAME_CORRECT">'AI Steps'!$B$36</definedName>
    <definedName name="AI_CONTROL_NAME_GEN">'AI Steps'!$B$35</definedName>
    <definedName name="AI_Controls">_xlfn.ANCHORARRAY('AI Steps'!$B$37)</definedName>
    <definedName name="AI_CORRECTED_RISKS">'AI Steps'!$E$5</definedName>
    <definedName name="AI_CORRECTED_TAGS">'AI Steps'!$E$7</definedName>
    <definedName name="AI_COST_CORRECT">'AI Steps'!$E$36</definedName>
    <definedName name="AI_Description_Output">'AI Steps'!$B$5</definedName>
    <definedName name="AI_EFF_CORRECT">'AI Steps'!$F$36</definedName>
    <definedName name="AI_IMPACT_CORRECTED">'AI Steps'!$E$12</definedName>
    <definedName name="AI_LB_UB">_xlfn.ANCHORARRAY('AI Steps'!$B$13)</definedName>
    <definedName name="AI_p5_dollars">_xlfn.ANCHORARRAY('AI Steps'!$B$13)</definedName>
    <definedName name="AI_p5_p95">'AI Steps'!$B$12</definedName>
    <definedName name="AI_PROB_CORRECTED">'AI Steps'!$E$9</definedName>
    <definedName name="AI_Risk_Probabilities">'AI Steps'!$B$9</definedName>
    <definedName name="AI_Risk_Tags">'AI Steps'!$B$7</definedName>
    <definedName name="Base_Script">'AI Steps'!$C$2</definedName>
    <definedName name="Control_Cost">'Risk Estimates'!$H$13:$H$32</definedName>
    <definedName name="Control_Eff">'Risk Estimates'!$I$13:$I$32</definedName>
    <definedName name="Control_Name">'Risk Estimates'!$G$13:$G$32</definedName>
    <definedName name="Control_Prompt_3">'AI Steps'!$F$34</definedName>
    <definedName name="Control_Query">'AI Steps'!$C$34</definedName>
    <definedName name="ControlQuery_2">'AI Steps'!$E$34</definedName>
    <definedName name="Feedback_on_Categories">'Risk Estimates'!$C$10</definedName>
    <definedName name="Feedback_on_Controls">'Risk Estimates'!$G$10</definedName>
    <definedName name="Feedback_on_Costs">'Risk Estimates'!$H$10</definedName>
    <definedName name="Feedback_on_Effectivenesses">'Risk Estimates'!$I$10</definedName>
    <definedName name="Feedback_on_Impact">'Risk Estimates'!$E$10</definedName>
    <definedName name="Feedback_on_Probabilities">'Risk Estimates'!$D$10</definedName>
    <definedName name="Feedback_on_Risk_Names">'Risk Estimates'!$B$10</definedName>
    <definedName name="Full_risk_definition">'AI Steps'!$C$33</definedName>
    <definedName name="ImpactVarID">'Risk Estimates'!$V$11</definedName>
    <definedName name="Max_Risks">'AI Inputs'!$C$16</definedName>
    <definedName name="PM_DfltBins">10</definedName>
    <definedName name="PM_InitialVariableID">3019482</definedName>
    <definedName name="PM_local_library">TRUE</definedName>
    <definedName name="PM_MaxBins">100</definedName>
    <definedName name="PM_random_mode">TRUE</definedName>
    <definedName name="PM_sparklinesForInputs" hidden="1">TRUE</definedName>
    <definedName name="PM_sparklinesForOutputs" hidden="1">TRUE</definedName>
    <definedName name="PM_sparklinesIONumberOfBins" hidden="1">10</definedName>
    <definedName name="PM_Trials">1000</definedName>
    <definedName name="ProbVarID">'Risk Estimates'!$U$11</definedName>
    <definedName name="Risk_Name_Tag_P">'AI Steps'!$C$10</definedName>
    <definedName name="Risk_Name_Text">'AI Steps'!$C$6</definedName>
    <definedName name="Risk_Names">'Risk Estimates'!$B$13:$B$32</definedName>
    <definedName name="Risk_p5">'Risk Estimates'!$E$13:$E$32</definedName>
    <definedName name="Risk_P95">'Risk Estimates'!$F$13:$F$32</definedName>
    <definedName name="Risk_Probabilities">'Risk Estimates'!$D$13:$D$32</definedName>
    <definedName name="Risk_Tags">'Risk Estimates'!$C$13:$C$32</definedName>
    <definedName name="Risk_UB_LB_Query">'AI Steps'!$C$11</definedName>
    <definedName name="RiskName_Tags">'AI Steps'!$C$8</definedName>
    <definedName name="Summary">'AI Steps'!$D$4</definedName>
    <definedName name="Summary_Input">'AI Steps'!$C$4</definedName>
    <definedName name="Temp">'AI Steps'!$G$3</definedName>
    <definedName name="TrialID" localSheetId="3">'Loss Exceedance Curve'!$E$5</definedName>
    <definedName name="TrialID">'Loss Exceedance Curve'!$E$5</definedName>
    <definedName name="UserInputs">'AI Steps'!$C$3</definedName>
  </definedNames>
  <calcPr calcId="191029" calcMode="autoNoTable"/>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0" l="1"/>
  <c r="I19" i="10"/>
  <c r="I17" i="10"/>
  <c r="R10" i="10"/>
  <c r="R11" i="10" s="1"/>
  <c r="T9" i="10"/>
  <c r="S9" i="10"/>
  <c r="T10" i="10" l="1"/>
  <c r="S10" i="10"/>
  <c r="R12" i="10"/>
  <c r="T11" i="10"/>
  <c r="S11" i="10"/>
  <c r="R13" i="10" l="1"/>
  <c r="S12" i="10"/>
  <c r="T12" i="10"/>
  <c r="R14" i="10" l="1"/>
  <c r="T13" i="10"/>
  <c r="S13" i="10"/>
  <c r="T14" i="10" l="1"/>
  <c r="S14" i="10"/>
  <c r="R15" i="10"/>
  <c r="R16" i="10" l="1"/>
  <c r="T15" i="10"/>
  <c r="S15" i="10"/>
  <c r="R17" i="10" l="1"/>
  <c r="S16" i="10"/>
  <c r="T16" i="10"/>
  <c r="R18" i="10" l="1"/>
  <c r="T17" i="10"/>
  <c r="S17" i="10"/>
  <c r="S18" i="10" l="1"/>
  <c r="R19" i="10"/>
  <c r="T18" i="10"/>
  <c r="T19" i="10" l="1"/>
  <c r="S19" i="10"/>
  <c r="R20" i="10"/>
  <c r="R21" i="10" l="1"/>
  <c r="S20" i="10"/>
  <c r="T20" i="10"/>
  <c r="R22" i="10" l="1"/>
  <c r="T21" i="10"/>
  <c r="S21" i="10"/>
  <c r="R23" i="10" l="1"/>
  <c r="T22" i="10"/>
  <c r="S22" i="10"/>
  <c r="R24" i="10" l="1"/>
  <c r="T23" i="10"/>
  <c r="S23" i="10"/>
  <c r="R25" i="10" l="1"/>
  <c r="T24" i="10"/>
  <c r="S24" i="10"/>
  <c r="R26" i="10" l="1"/>
  <c r="T25" i="10"/>
  <c r="S25" i="10"/>
  <c r="R27" i="10" l="1"/>
  <c r="T26" i="10"/>
  <c r="S26" i="10"/>
  <c r="T27" i="10" l="1"/>
  <c r="R28" i="10"/>
  <c r="S27" i="10"/>
  <c r="R29" i="10" l="1"/>
  <c r="T28" i="10"/>
  <c r="S28" i="10"/>
  <c r="T29" i="10" l="1"/>
  <c r="S29" i="10"/>
  <c r="R30" i="10"/>
  <c r="R31" i="10" l="1"/>
  <c r="T30" i="10"/>
  <c r="S30" i="10"/>
  <c r="T31" i="10" l="1"/>
  <c r="R32" i="10"/>
  <c r="S31" i="10"/>
  <c r="R33" i="10" l="1"/>
  <c r="T32" i="10"/>
  <c r="S32" i="10"/>
  <c r="T33" i="10" l="1"/>
  <c r="S33" i="10"/>
  <c r="R34" i="10"/>
  <c r="R35" i="10" l="1"/>
  <c r="T34" i="10"/>
  <c r="S34" i="10"/>
  <c r="T35" i="10" l="1"/>
  <c r="R36" i="10"/>
  <c r="S35" i="10"/>
  <c r="R37" i="10" l="1"/>
  <c r="T36" i="10"/>
  <c r="S36" i="10"/>
  <c r="T37" i="10" l="1"/>
  <c r="S37" i="10"/>
  <c r="R38" i="10"/>
  <c r="R39" i="10" l="1"/>
  <c r="T38" i="10"/>
  <c r="S38" i="10"/>
  <c r="R40" i="10" l="1"/>
  <c r="T39" i="10"/>
  <c r="S39" i="10"/>
  <c r="R41" i="10" l="1"/>
  <c r="T40" i="10"/>
  <c r="S40" i="10"/>
  <c r="T41" i="10" l="1"/>
  <c r="S41" i="10"/>
  <c r="R42" i="10"/>
  <c r="R43" i="10" l="1"/>
  <c r="T42" i="10"/>
  <c r="S42" i="10"/>
  <c r="T43" i="10" l="1"/>
  <c r="R44" i="10"/>
  <c r="S43" i="10"/>
  <c r="R45" i="10" l="1"/>
  <c r="T44" i="10"/>
  <c r="S44" i="10"/>
  <c r="T45" i="10" l="1"/>
  <c r="S45" i="10"/>
  <c r="R46" i="10"/>
  <c r="R47" i="10" l="1"/>
  <c r="T46" i="10"/>
  <c r="S46" i="10"/>
  <c r="T47" i="10" l="1"/>
  <c r="R48" i="10"/>
  <c r="S47" i="10"/>
  <c r="R49" i="10" l="1"/>
  <c r="T48" i="10"/>
  <c r="S48" i="10"/>
  <c r="T49" i="10" l="1"/>
  <c r="S49" i="10"/>
  <c r="R50" i="10"/>
  <c r="R51" i="10" l="1"/>
  <c r="T50" i="10"/>
  <c r="S50" i="10"/>
  <c r="T51" i="10" l="1"/>
  <c r="R52" i="10"/>
  <c r="S51" i="10"/>
  <c r="R53" i="10" l="1"/>
  <c r="T52" i="10"/>
  <c r="S52" i="10"/>
  <c r="T53" i="10" l="1"/>
  <c r="S53" i="10"/>
  <c r="R54" i="10"/>
  <c r="R55" i="10" l="1"/>
  <c r="T54" i="10"/>
  <c r="S54" i="10"/>
  <c r="T55" i="10" l="1"/>
  <c r="R56" i="10"/>
  <c r="S55" i="10"/>
  <c r="R57" i="10" l="1"/>
  <c r="T56" i="10"/>
  <c r="S56" i="10"/>
  <c r="T57" i="10" l="1"/>
  <c r="S57" i="10"/>
  <c r="R58" i="10"/>
  <c r="R59" i="10" l="1"/>
  <c r="T58" i="10"/>
  <c r="S58" i="10"/>
  <c r="T59" i="10" l="1"/>
  <c r="R60" i="10"/>
  <c r="S59" i="10"/>
  <c r="R61" i="10" l="1"/>
  <c r="T60" i="10"/>
  <c r="S60" i="10"/>
  <c r="T61" i="10" l="1"/>
  <c r="S61" i="10"/>
  <c r="R62" i="10"/>
  <c r="R63" i="10" l="1"/>
  <c r="T62" i="10"/>
  <c r="S62" i="10"/>
  <c r="T63" i="10" l="1"/>
  <c r="R64" i="10"/>
  <c r="S63" i="10"/>
  <c r="R65" i="10" l="1"/>
  <c r="T64" i="10"/>
  <c r="S64" i="10"/>
  <c r="T65" i="10" l="1"/>
  <c r="S65" i="10"/>
  <c r="R66" i="10"/>
  <c r="R67" i="10" l="1"/>
  <c r="T66" i="10"/>
  <c r="S66" i="10"/>
  <c r="T67" i="10" l="1"/>
  <c r="R68" i="10"/>
  <c r="S67" i="10"/>
  <c r="R69" i="10" l="1"/>
  <c r="T68" i="10"/>
  <c r="S68" i="10"/>
  <c r="T69" i="10" l="1"/>
  <c r="S69" i="10"/>
  <c r="R70" i="10"/>
  <c r="R71" i="10" l="1"/>
  <c r="T70" i="10"/>
  <c r="S70" i="10"/>
  <c r="T71" i="10" l="1"/>
  <c r="R72" i="10"/>
  <c r="S71" i="10"/>
  <c r="R73" i="10" l="1"/>
  <c r="T72" i="10"/>
  <c r="S72" i="10"/>
  <c r="T73" i="10" l="1"/>
  <c r="S73" i="10"/>
  <c r="R74" i="10"/>
  <c r="R75" i="10" l="1"/>
  <c r="T74" i="10"/>
  <c r="S74" i="10"/>
  <c r="T75" i="10" l="1"/>
  <c r="R76" i="10"/>
  <c r="S75" i="10"/>
  <c r="R77" i="10" l="1"/>
  <c r="T76" i="10"/>
  <c r="S76" i="10"/>
  <c r="T77" i="10" l="1"/>
  <c r="S77" i="10"/>
  <c r="R78" i="10"/>
  <c r="R79" i="10" l="1"/>
  <c r="T78" i="10"/>
  <c r="S78" i="10"/>
  <c r="T79" i="10" l="1"/>
  <c r="R80" i="10"/>
  <c r="S79" i="10"/>
  <c r="R81" i="10" l="1"/>
  <c r="T80" i="10"/>
  <c r="S80" i="10"/>
  <c r="T81" i="10" l="1"/>
  <c r="S81" i="10"/>
  <c r="R82" i="10"/>
  <c r="R83" i="10" l="1"/>
  <c r="T82" i="10"/>
  <c r="S82" i="10"/>
  <c r="T83" i="10" l="1"/>
  <c r="R84" i="10"/>
  <c r="S83" i="10"/>
  <c r="R85" i="10" l="1"/>
  <c r="T84" i="10"/>
  <c r="S84" i="10"/>
  <c r="T85" i="10" l="1"/>
  <c r="S85" i="10"/>
  <c r="R86" i="10"/>
  <c r="R87" i="10" l="1"/>
  <c r="T86" i="10"/>
  <c r="S86" i="10"/>
  <c r="T87" i="10" l="1"/>
  <c r="R88" i="10"/>
  <c r="S87" i="10"/>
  <c r="R89" i="10" l="1"/>
  <c r="T88" i="10"/>
  <c r="S88" i="10"/>
  <c r="T89" i="10" l="1"/>
  <c r="S89" i="10"/>
  <c r="R90" i="10"/>
  <c r="R91" i="10" l="1"/>
  <c r="T90" i="10"/>
  <c r="S90" i="10"/>
  <c r="T91" i="10" l="1"/>
  <c r="R92" i="10"/>
  <c r="S91" i="10"/>
  <c r="R93" i="10" l="1"/>
  <c r="T92" i="10"/>
  <c r="S92" i="10"/>
  <c r="T93" i="10" l="1"/>
  <c r="S93" i="10"/>
  <c r="R94" i="10"/>
  <c r="R95" i="10" l="1"/>
  <c r="T94" i="10"/>
  <c r="S94" i="10"/>
  <c r="T95" i="10" l="1"/>
  <c r="R96" i="10"/>
  <c r="S95" i="10"/>
  <c r="R97" i="10" l="1"/>
  <c r="T96" i="10"/>
  <c r="S96" i="10"/>
  <c r="T97" i="10" l="1"/>
  <c r="S97" i="10"/>
  <c r="R98" i="10"/>
  <c r="R99" i="10" l="1"/>
  <c r="T98" i="10"/>
  <c r="S98" i="10"/>
  <c r="T99" i="10" l="1"/>
  <c r="R100" i="10"/>
  <c r="S99" i="10"/>
  <c r="R101" i="10" l="1"/>
  <c r="T100" i="10"/>
  <c r="S100" i="10"/>
  <c r="T101" i="10" l="1"/>
  <c r="S101" i="10"/>
  <c r="R102" i="10"/>
  <c r="R103" i="10" l="1"/>
  <c r="T102" i="10"/>
  <c r="S102" i="10"/>
  <c r="T103" i="10" l="1"/>
  <c r="R104" i="10"/>
  <c r="S103" i="10"/>
  <c r="R105" i="10" l="1"/>
  <c r="T104" i="10"/>
  <c r="S104" i="10"/>
  <c r="T105" i="10" l="1"/>
  <c r="S105" i="10"/>
  <c r="R106" i="10"/>
  <c r="R107" i="10" l="1"/>
  <c r="T106" i="10"/>
  <c r="S106" i="10"/>
  <c r="T107" i="10" l="1"/>
  <c r="R108" i="10"/>
  <c r="S107" i="10"/>
  <c r="R109" i="10" l="1"/>
  <c r="T108" i="10"/>
  <c r="S108" i="10"/>
  <c r="T109" i="10" l="1"/>
  <c r="S109" i="10"/>
  <c r="R110" i="10"/>
  <c r="R111" i="10" l="1"/>
  <c r="T110" i="10"/>
  <c r="S110" i="10"/>
  <c r="T111" i="10" l="1"/>
  <c r="R112" i="10"/>
  <c r="S111" i="10"/>
  <c r="R113" i="10" l="1"/>
  <c r="T112" i="10"/>
  <c r="S112" i="10"/>
  <c r="T113" i="10" l="1"/>
  <c r="S113" i="10"/>
  <c r="R114" i="10"/>
  <c r="R115" i="10" l="1"/>
  <c r="T114" i="10"/>
  <c r="S114" i="10"/>
  <c r="T115" i="10" l="1"/>
  <c r="R116" i="10"/>
  <c r="S115" i="10"/>
  <c r="R117" i="10" l="1"/>
  <c r="T116" i="10"/>
  <c r="S116" i="10"/>
  <c r="T117" i="10" l="1"/>
  <c r="S117" i="10"/>
  <c r="R118" i="10"/>
  <c r="R119" i="10" l="1"/>
  <c r="T118" i="10"/>
  <c r="S118" i="10"/>
  <c r="T119" i="10" l="1"/>
  <c r="R120" i="10"/>
  <c r="S119" i="10"/>
  <c r="R121" i="10" l="1"/>
  <c r="T120" i="10"/>
  <c r="S120" i="10"/>
  <c r="T121" i="10" l="1"/>
  <c r="S121" i="10"/>
  <c r="R122" i="10"/>
  <c r="R123" i="10" l="1"/>
  <c r="T122" i="10"/>
  <c r="S122" i="10"/>
  <c r="T123" i="10" l="1"/>
  <c r="R124" i="10"/>
  <c r="S123" i="10"/>
  <c r="R125" i="10" l="1"/>
  <c r="T124" i="10"/>
  <c r="S124" i="10"/>
  <c r="T125" i="10" l="1"/>
  <c r="S125" i="10"/>
  <c r="R126" i="10"/>
  <c r="R127" i="10" l="1"/>
  <c r="T126" i="10"/>
  <c r="S126" i="10"/>
  <c r="R128" i="10" l="1"/>
  <c r="T127" i="10"/>
  <c r="S127" i="10"/>
  <c r="R129" i="10" l="1"/>
  <c r="T128" i="10"/>
  <c r="S128" i="10"/>
  <c r="T129" i="10" l="1"/>
  <c r="S129" i="10"/>
  <c r="C3" i="7" l="1" a="1"/>
  <c r="C3" i="7" s="1"/>
  <c r="D4" i="7" s="1" a="1"/>
  <c r="D4" i="7" s="1"/>
  <c r="C4" i="7" l="1"/>
  <c r="B5" i="7" s="1" a="1"/>
  <c r="B5" i="7" s="1"/>
  <c r="A13" i="2"/>
  <c r="U13" i="2" s="1"/>
  <c r="A14" i="2"/>
  <c r="U14" i="2" s="1"/>
  <c r="A15" i="2"/>
  <c r="A16" i="2"/>
  <c r="A17" i="2"/>
  <c r="A18" i="2"/>
  <c r="A19" i="2"/>
  <c r="A20" i="2"/>
  <c r="A21" i="2"/>
  <c r="A22" i="2"/>
  <c r="A23" i="2"/>
  <c r="A24" i="2"/>
  <c r="A25" i="2"/>
  <c r="A26" i="2"/>
  <c r="A27" i="2"/>
  <c r="A28" i="2"/>
  <c r="A29" i="2"/>
  <c r="A30" i="2"/>
  <c r="A31" i="2"/>
  <c r="A32" i="2"/>
  <c r="E5" i="7" l="1" a="1"/>
  <c r="E5" i="7" s="1"/>
  <c r="U19" i="2"/>
  <c r="V19" i="2"/>
  <c r="V18" i="2"/>
  <c r="U18" i="2"/>
  <c r="U21" i="2"/>
  <c r="V21" i="2"/>
  <c r="U28" i="2"/>
  <c r="V28" i="2"/>
  <c r="U20" i="2"/>
  <c r="V20" i="2"/>
  <c r="U26" i="2"/>
  <c r="V26" i="2"/>
  <c r="V17" i="2"/>
  <c r="U17" i="2"/>
  <c r="V32" i="2"/>
  <c r="U32" i="2"/>
  <c r="V24" i="2"/>
  <c r="U24" i="2"/>
  <c r="V16" i="2"/>
  <c r="U16" i="2"/>
  <c r="V31" i="2"/>
  <c r="U31" i="2"/>
  <c r="V23" i="2"/>
  <c r="U23" i="2"/>
  <c r="V15" i="2"/>
  <c r="U15" i="2"/>
  <c r="V29" i="2"/>
  <c r="U29" i="2"/>
  <c r="V13" i="2"/>
  <c r="U27" i="2"/>
  <c r="V27" i="2"/>
  <c r="V25" i="2"/>
  <c r="U25" i="2"/>
  <c r="U30" i="2"/>
  <c r="V30" i="2"/>
  <c r="U22" i="2"/>
  <c r="V22" i="2"/>
  <c r="V14" i="2"/>
  <c r="B16" i="2" l="1" a="1"/>
  <c r="B16" i="2" s="1"/>
  <c r="B22" i="2" a="1"/>
  <c r="B22" i="2" s="1"/>
  <c r="B18" i="2" a="1"/>
  <c r="B18" i="2" s="1"/>
  <c r="B32" i="2" a="1"/>
  <c r="B32" i="2" s="1"/>
  <c r="B19" i="2" a="1"/>
  <c r="B19" i="2" s="1"/>
  <c r="B26" i="2" a="1"/>
  <c r="B26" i="2" s="1"/>
  <c r="B13" i="2" a="1"/>
  <c r="B13" i="2" s="1"/>
  <c r="B28" i="2" a="1"/>
  <c r="B28" i="2" s="1"/>
  <c r="B14" i="2" a="1"/>
  <c r="B14" i="2" s="1"/>
  <c r="B29" i="2" a="1"/>
  <c r="B29" i="2" s="1"/>
  <c r="B15" i="2" a="1"/>
  <c r="B15" i="2" s="1"/>
  <c r="B31" i="2" a="1"/>
  <c r="B31" i="2" s="1"/>
  <c r="B23" i="2" a="1"/>
  <c r="B23" i="2" s="1"/>
  <c r="B25" i="2" a="1"/>
  <c r="B25" i="2" s="1"/>
  <c r="B24" i="2" a="1"/>
  <c r="B24" i="2" s="1"/>
  <c r="B20" i="2" a="1"/>
  <c r="B20" i="2" s="1"/>
  <c r="B21" i="2" a="1"/>
  <c r="B21" i="2" s="1"/>
  <c r="B30" i="2" a="1"/>
  <c r="B30" i="2" s="1"/>
  <c r="B27" i="2" a="1"/>
  <c r="B27" i="2" s="1"/>
  <c r="B17" i="2" a="1"/>
  <c r="B17" i="2" s="1"/>
  <c r="C34" i="7" l="1" a="1"/>
  <c r="C34" i="7" s="1"/>
  <c r="E34" i="7" a="1"/>
  <c r="E34" i="7" s="1"/>
  <c r="F34" i="7" a="1"/>
  <c r="F34" i="7" s="1"/>
  <c r="C11" i="7" a="1"/>
  <c r="C11" i="7" s="1"/>
  <c r="C6" i="7"/>
  <c r="B7" i="7" s="1" a="1"/>
  <c r="B7" i="7" s="1"/>
  <c r="E7" i="7" s="1" a="1"/>
  <c r="E7" i="7" s="1"/>
  <c r="C32" i="2" l="1" a="1"/>
  <c r="C32" i="2" s="1"/>
  <c r="C30" i="2" a="1"/>
  <c r="C30" i="2" s="1"/>
  <c r="C29" i="2" a="1"/>
  <c r="C29" i="2" s="1"/>
  <c r="C22" i="2" a="1"/>
  <c r="C22" i="2" s="1"/>
  <c r="C15" i="2" a="1"/>
  <c r="C15" i="2" s="1"/>
  <c r="C31" i="2" a="1"/>
  <c r="C31" i="2" s="1"/>
  <c r="C14" i="2" a="1"/>
  <c r="C14" i="2" s="1"/>
  <c r="C17" i="2" a="1"/>
  <c r="C17" i="2" s="1"/>
  <c r="C27" i="2" a="1"/>
  <c r="C27" i="2" s="1"/>
  <c r="C19" i="2" a="1"/>
  <c r="C19" i="2" s="1"/>
  <c r="C20" i="2" a="1"/>
  <c r="C20" i="2" s="1"/>
  <c r="C16" i="2" a="1"/>
  <c r="C16" i="2" s="1"/>
  <c r="C26" i="2" a="1"/>
  <c r="C26" i="2" s="1"/>
  <c r="C23" i="2" a="1"/>
  <c r="C23" i="2" s="1"/>
  <c r="C21" i="2" a="1"/>
  <c r="C21" i="2" s="1"/>
  <c r="C28" i="2" a="1"/>
  <c r="C28" i="2" s="1"/>
  <c r="C18" i="2" a="1"/>
  <c r="C18" i="2" s="1"/>
  <c r="C25" i="2" a="1"/>
  <c r="C25" i="2" s="1"/>
  <c r="C24" i="2" a="1"/>
  <c r="C24" i="2" s="1"/>
  <c r="C13" i="2" a="1"/>
  <c r="C13" i="2" s="1"/>
  <c r="C8" i="7" l="1" a="1"/>
  <c r="C8" i="7" s="1"/>
  <c r="B9" i="7" s="1" a="1"/>
  <c r="B9" i="7" s="1"/>
  <c r="E9" i="7" s="1" a="1"/>
  <c r="E9" i="7" s="1"/>
  <c r="D26" i="2" l="1" a="1"/>
  <c r="D26" i="2" s="1"/>
  <c r="D27" i="2" a="1"/>
  <c r="D27" i="2" s="1"/>
  <c r="D31" i="2" a="1"/>
  <c r="D31" i="2" s="1"/>
  <c r="D17" i="2" a="1"/>
  <c r="D17" i="2" s="1"/>
  <c r="D18" i="2" a="1"/>
  <c r="D18" i="2" s="1"/>
  <c r="D14" i="2" a="1"/>
  <c r="D14" i="2" s="1"/>
  <c r="D16" i="2" a="1"/>
  <c r="D16" i="2" s="1"/>
  <c r="D23" i="2" a="1"/>
  <c r="D23" i="2" s="1"/>
  <c r="D25" i="2" a="1"/>
  <c r="D25" i="2" s="1"/>
  <c r="D19" i="2" a="1"/>
  <c r="D19" i="2" s="1"/>
  <c r="D24" i="2" a="1"/>
  <c r="D24" i="2" s="1"/>
  <c r="D21" i="2" a="1"/>
  <c r="D21" i="2" s="1"/>
  <c r="D13" i="2" a="1"/>
  <c r="D13" i="2" s="1"/>
  <c r="D28" i="2" a="1"/>
  <c r="D28" i="2" s="1"/>
  <c r="D30" i="2" a="1"/>
  <c r="D30" i="2" s="1"/>
  <c r="D22" i="2" a="1"/>
  <c r="D22" i="2" s="1"/>
  <c r="D15" i="2" a="1"/>
  <c r="D15" i="2" s="1"/>
  <c r="D20" i="2" a="1"/>
  <c r="D20" i="2" s="1"/>
  <c r="D32" i="2" a="1"/>
  <c r="D32" i="2" s="1"/>
  <c r="D29" i="2" a="1"/>
  <c r="D29" i="2" s="1"/>
  <c r="C10" i="7" l="1" a="1"/>
  <c r="C10" i="7" s="1"/>
  <c r="B12" i="7" l="1" a="1"/>
  <c r="B12" i="7" s="1"/>
  <c r="E12" i="7" s="1" a="1"/>
  <c r="E12" i="7" s="1"/>
  <c r="B13" i="7" s="1" a="1"/>
  <c r="B13" i="7" s="1"/>
  <c r="F19" i="2" l="1" a="1"/>
  <c r="F19" i="2" s="1"/>
  <c r="F22" i="2" a="1"/>
  <c r="F22" i="2" s="1"/>
  <c r="F26" i="2" a="1"/>
  <c r="F26" i="2" s="1"/>
  <c r="E23" i="2" a="1"/>
  <c r="E23" i="2" s="1"/>
  <c r="E25" i="2" a="1"/>
  <c r="E25" i="2" s="1"/>
  <c r="F32" i="2" a="1"/>
  <c r="F32" i="2" s="1"/>
  <c r="E15" i="2" a="1"/>
  <c r="E15" i="2" s="1"/>
  <c r="E19" i="2" a="1"/>
  <c r="E19" i="2" s="1"/>
  <c r="F21" i="2" a="1"/>
  <c r="F21" i="2" s="1"/>
  <c r="E16" i="2" a="1"/>
  <c r="E16" i="2" s="1"/>
  <c r="F30" i="2" a="1"/>
  <c r="F30" i="2" s="1"/>
  <c r="F13" i="2" a="1"/>
  <c r="F13" i="2" s="1"/>
  <c r="W13" i="2" s="1"/>
  <c r="F29" i="2" a="1"/>
  <c r="F29" i="2" s="1"/>
  <c r="F14" i="2" a="1"/>
  <c r="F14" i="2" s="1"/>
  <c r="E32" i="2" a="1"/>
  <c r="E32" i="2" s="1"/>
  <c r="F20" i="2" a="1"/>
  <c r="F20" i="2" s="1"/>
  <c r="E17" i="2" a="1"/>
  <c r="E17" i="2" s="1"/>
  <c r="E27" i="2" a="1"/>
  <c r="E27" i="2" s="1"/>
  <c r="F25" i="2" a="1"/>
  <c r="F25" i="2" s="1"/>
  <c r="E28" i="2" a="1"/>
  <c r="E28" i="2" s="1"/>
  <c r="F31" i="2" a="1"/>
  <c r="F31" i="2" s="1"/>
  <c r="E21" i="2" a="1"/>
  <c r="E21" i="2" s="1"/>
  <c r="E31" i="2" a="1"/>
  <c r="E31" i="2" s="1"/>
  <c r="F17" i="2" a="1"/>
  <c r="F17" i="2" s="1"/>
  <c r="E14" i="2" a="1"/>
  <c r="E14" i="2" s="1"/>
  <c r="F24" i="2" a="1"/>
  <c r="F24" i="2" s="1"/>
  <c r="E30" i="2" a="1"/>
  <c r="E30" i="2" s="1"/>
  <c r="E29" i="2" a="1"/>
  <c r="E29" i="2" s="1"/>
  <c r="E18" i="2" a="1"/>
  <c r="E18" i="2" s="1"/>
  <c r="F18" i="2" a="1"/>
  <c r="F18" i="2" s="1"/>
  <c r="W18" i="2" s="1"/>
  <c r="E13" i="2" a="1"/>
  <c r="E13" i="2" s="1"/>
  <c r="E22" i="2" a="1"/>
  <c r="E22" i="2" s="1"/>
  <c r="F15" i="2" a="1"/>
  <c r="F15" i="2" s="1"/>
  <c r="F16" i="2" a="1"/>
  <c r="F16" i="2" s="1"/>
  <c r="W16" i="2" s="1"/>
  <c r="F23" i="2" a="1"/>
  <c r="F23" i="2" s="1"/>
  <c r="E24" i="2" a="1"/>
  <c r="E24" i="2" s="1"/>
  <c r="E20" i="2" a="1"/>
  <c r="E20" i="2" s="1"/>
  <c r="E26" i="2" a="1"/>
  <c r="E26" i="2" s="1"/>
  <c r="F28" i="2" a="1"/>
  <c r="F28" i="2" s="1"/>
  <c r="F27" i="2" a="1"/>
  <c r="F27" i="2" s="1"/>
  <c r="W14" i="2" l="1"/>
  <c r="C33" i="7" a="1"/>
  <c r="C33" i="7" s="1"/>
  <c r="B35" i="7" s="1" a="1"/>
  <c r="B35" i="7" s="1"/>
  <c r="B36" i="7" s="1" a="1"/>
  <c r="B36" i="7" s="1"/>
  <c r="B37" i="7" s="1" a="1"/>
  <c r="B37" i="7" s="1"/>
  <c r="G18" i="2" s="1" a="1"/>
  <c r="G18" i="2" s="1"/>
  <c r="W25" i="2"/>
  <c r="T15" i="2"/>
  <c r="W15" i="2"/>
  <c r="T17" i="2"/>
  <c r="W17" i="2"/>
  <c r="W21" i="2"/>
  <c r="W32" i="2"/>
  <c r="W27" i="2"/>
  <c r="W20" i="2"/>
  <c r="W31" i="2"/>
  <c r="W26" i="2"/>
  <c r="W24" i="2"/>
  <c r="T14" i="2"/>
  <c r="W22" i="2"/>
  <c r="W19" i="2"/>
  <c r="T23" i="2"/>
  <c r="W23" i="2"/>
  <c r="T27" i="2"/>
  <c r="W28" i="2"/>
  <c r="T13" i="2"/>
  <c r="T26" i="2"/>
  <c r="T16" i="2"/>
  <c r="W29" i="2"/>
  <c r="T30" i="2"/>
  <c r="W30" i="2"/>
  <c r="T31" i="2"/>
  <c r="T21" i="2"/>
  <c r="T25" i="2"/>
  <c r="T18" i="2"/>
  <c r="T32" i="2"/>
  <c r="T20" i="2"/>
  <c r="T22" i="2"/>
  <c r="T28" i="2"/>
  <c r="T24" i="2"/>
  <c r="T29" i="2"/>
  <c r="T19" i="2"/>
  <c r="M9" i="10" l="1"/>
  <c r="G30" i="2" a="1"/>
  <c r="G30" i="2" s="1"/>
  <c r="G19" i="2" a="1"/>
  <c r="G19" i="2" s="1"/>
  <c r="G23" i="2" a="1"/>
  <c r="G23" i="2" s="1"/>
  <c r="G29" i="2" a="1"/>
  <c r="G29" i="2" s="1"/>
  <c r="G21" i="2" a="1"/>
  <c r="G21" i="2" s="1"/>
  <c r="G32" i="2" a="1"/>
  <c r="G32" i="2" s="1"/>
  <c r="G28" i="2" a="1"/>
  <c r="G28" i="2" s="1"/>
  <c r="G16" i="2" a="1"/>
  <c r="G16" i="2" s="1"/>
  <c r="G25" i="2" a="1"/>
  <c r="G25" i="2" s="1"/>
  <c r="G15" i="2" a="1"/>
  <c r="G15" i="2" s="1"/>
  <c r="G22" i="2" a="1"/>
  <c r="G22" i="2" s="1"/>
  <c r="G31" i="2" a="1"/>
  <c r="G31" i="2" s="1"/>
  <c r="G26" i="2" a="1"/>
  <c r="G26" i="2" s="1"/>
  <c r="G14" i="2" a="1"/>
  <c r="G14" i="2" s="1"/>
  <c r="G24" i="2" a="1"/>
  <c r="G24" i="2" s="1"/>
  <c r="G13" i="2" a="1"/>
  <c r="G13" i="2" s="1"/>
  <c r="G17" i="2" a="1"/>
  <c r="G17" i="2" s="1"/>
  <c r="G27" i="2" a="1"/>
  <c r="G27" i="2" s="1"/>
  <c r="G20" i="2" a="1"/>
  <c r="G20" i="2" s="1"/>
  <c r="F35" i="7" l="1" a="1"/>
  <c r="F35" i="7" s="1"/>
  <c r="F36" i="7" s="1" a="1"/>
  <c r="F36" i="7" s="1"/>
  <c r="E37" i="7" s="1" a="1"/>
  <c r="E37" i="7" s="1"/>
  <c r="I13" i="2" s="1" a="1"/>
  <c r="I13" i="2" s="1"/>
  <c r="E35" i="7" a="1"/>
  <c r="E35" i="7" s="1"/>
  <c r="E36" i="7" s="1" a="1"/>
  <c r="E36" i="7" s="1"/>
  <c r="D37" i="7" s="1" a="1"/>
  <c r="D37" i="7" s="1"/>
  <c r="I16" i="2" l="1" a="1"/>
  <c r="I16" i="2" s="1"/>
  <c r="I22" i="2" a="1"/>
  <c r="I22" i="2" s="1"/>
  <c r="I28" i="2" a="1"/>
  <c r="I28" i="2" s="1"/>
  <c r="I17" i="2" a="1"/>
  <c r="I17" i="2" s="1"/>
  <c r="I23" i="2" a="1"/>
  <c r="I23" i="2" s="1"/>
  <c r="I29" i="2" a="1"/>
  <c r="I29" i="2" s="1"/>
  <c r="I26" i="2" a="1"/>
  <c r="I26" i="2" s="1"/>
  <c r="I15" i="2" a="1"/>
  <c r="I15" i="2" s="1"/>
  <c r="I14" i="2" a="1"/>
  <c r="I14" i="2" s="1"/>
  <c r="I18" i="2" a="1"/>
  <c r="I18" i="2" s="1"/>
  <c r="I24" i="2" a="1"/>
  <c r="I24" i="2" s="1"/>
  <c r="I30" i="2" a="1"/>
  <c r="I30" i="2" s="1"/>
  <c r="I25" i="2" a="1"/>
  <c r="I25" i="2" s="1"/>
  <c r="I31" i="2" a="1"/>
  <c r="I31" i="2" s="1"/>
  <c r="I20" i="2" a="1"/>
  <c r="I20" i="2" s="1"/>
  <c r="I21" i="2" a="1"/>
  <c r="I21" i="2" s="1"/>
  <c r="I27" i="2" a="1"/>
  <c r="I27" i="2" s="1"/>
  <c r="I19" i="2" a="1"/>
  <c r="I19" i="2" s="1"/>
  <c r="I32" i="2" a="1"/>
  <c r="I32" i="2" s="1"/>
  <c r="H18" i="2" a="1"/>
  <c r="H18" i="2" s="1"/>
  <c r="H21" i="2" a="1"/>
  <c r="H21" i="2" s="1"/>
  <c r="H28" i="2" a="1"/>
  <c r="H28" i="2" s="1"/>
  <c r="H14" i="2" a="1"/>
  <c r="H14" i="2" s="1"/>
  <c r="H13" i="2" a="1"/>
  <c r="H13" i="2" s="1"/>
  <c r="H17" i="2" a="1"/>
  <c r="H17" i="2" s="1"/>
  <c r="H20" i="2" a="1"/>
  <c r="H20" i="2" s="1"/>
  <c r="H15" i="2" a="1"/>
  <c r="H15" i="2" s="1"/>
  <c r="H16" i="2" a="1"/>
  <c r="H16" i="2" s="1"/>
  <c r="H23" i="2" a="1"/>
  <c r="H23" i="2" s="1"/>
  <c r="H26" i="2" a="1"/>
  <c r="H26" i="2" s="1"/>
  <c r="H19" i="2" a="1"/>
  <c r="H19" i="2" s="1"/>
  <c r="H31" i="2" a="1"/>
  <c r="H31" i="2" s="1"/>
  <c r="H22" i="2" a="1"/>
  <c r="H22" i="2" s="1"/>
  <c r="H29" i="2" a="1"/>
  <c r="H29" i="2" s="1"/>
  <c r="H32" i="2" a="1"/>
  <c r="H32" i="2" s="1"/>
  <c r="H27" i="2" a="1"/>
  <c r="H27" i="2" s="1"/>
  <c r="H25" i="2" a="1"/>
  <c r="H25" i="2" s="1"/>
  <c r="H30" i="2" a="1"/>
  <c r="H30" i="2" s="1"/>
  <c r="H24" i="2" a="1"/>
  <c r="H24" i="2" s="1"/>
  <c r="Y13" i="2"/>
  <c r="X19" i="2" l="1"/>
  <c r="Z19" i="2" s="1"/>
  <c r="Y19" i="2"/>
  <c r="X13" i="2"/>
  <c r="Z13" i="2" s="1"/>
  <c r="Y21" i="2"/>
  <c r="X21" i="2"/>
  <c r="Z21" i="2" s="1"/>
  <c r="X17" i="2"/>
  <c r="Z17" i="2" s="1"/>
  <c r="Y17" i="2"/>
  <c r="Y25" i="2"/>
  <c r="X25" i="2"/>
  <c r="Z25" i="2" s="1"/>
  <c r="X27" i="2"/>
  <c r="Z27" i="2" s="1"/>
  <c r="Y27" i="2"/>
  <c r="X23" i="2"/>
  <c r="Z23" i="2" s="1"/>
  <c r="Y23" i="2"/>
  <c r="X16" i="2"/>
  <c r="Z16" i="2" s="1"/>
  <c r="Y16" i="2"/>
  <c r="X29" i="2"/>
  <c r="Z29" i="2" s="1"/>
  <c r="Y29" i="2"/>
  <c r="X24" i="2"/>
  <c r="Z24" i="2" s="1"/>
  <c r="Y24" i="2"/>
  <c r="Y14" i="2"/>
  <c r="X14" i="2"/>
  <c r="Z14" i="2" s="1"/>
  <c r="Y32" i="2"/>
  <c r="X32" i="2"/>
  <c r="Z32" i="2" s="1"/>
  <c r="Y18" i="2"/>
  <c r="X18" i="2"/>
  <c r="Z18" i="2" s="1"/>
  <c r="Y31" i="2"/>
  <c r="X31" i="2"/>
  <c r="Z31" i="2" s="1"/>
  <c r="Y26" i="2"/>
  <c r="X26" i="2"/>
  <c r="Z26" i="2" s="1"/>
  <c r="X22" i="2"/>
  <c r="Z22" i="2" s="1"/>
  <c r="Y22" i="2"/>
  <c r="X28" i="2"/>
  <c r="Z28" i="2" s="1"/>
  <c r="Y28" i="2"/>
  <c r="X20" i="2"/>
  <c r="Z20" i="2" s="1"/>
  <c r="Y20" i="2"/>
  <c r="X15" i="2"/>
  <c r="Z15" i="2" s="1"/>
  <c r="Y15" i="2"/>
  <c r="Y30" i="2"/>
  <c r="X30" i="2"/>
  <c r="Z30" i="2" s="1"/>
  <c r="P9" i="10"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<sst xmlns="http://schemas.openxmlformats.org/spreadsheetml/2006/main" count="147" uniqueCount="120">
  <si>
    <t xml:space="preserve"> AI Enabled Risk Register: One-for-One Substitution Model</t>
  </si>
  <si>
    <t>Contact HDR to develop custom quantitative methods for your firm.</t>
  </si>
  <si>
    <t>www.hubbardresearch.com</t>
  </si>
  <si>
    <t>info@hubbardresearch.com</t>
  </si>
  <si>
    <t>Input</t>
  </si>
  <si>
    <t>SAMPLE INPUTS</t>
  </si>
  <si>
    <t>Organization Profile</t>
  </si>
  <si>
    <t>• Mission or core purpose
• Industry / sector
• Key activities, products, or services
• Size metrics (employee count, annual revenue, and/or market-share figure)</t>
  </si>
  <si>
    <t>Risk Scope</t>
  </si>
  <si>
    <t xml:space="preserve">	• One top-level risk category (financial, operational, strategic, compliance, etc.)
• Enumerated sub-categories specific to that category (e.g., credit risk, liquidity risk for “financial”)</t>
  </si>
  <si>
    <t># of Risks</t>
  </si>
  <si>
    <t>Enter a value between 1 and 20 to set how many risks you would like generated.</t>
  </si>
  <si>
    <t>AI Calculations/Steps -&gt;</t>
  </si>
  <si>
    <t>Base Script</t>
  </si>
  <si>
    <t>You are an AI monte carlo risk register model builder built into EXCEL. Answer only in the specified format so that it can be parsed.</t>
  </si>
  <si>
    <t>AI Creativity</t>
  </si>
  <si>
    <t>Enter a value between 0 and 1 that represents how random the responses should be. Lower values mean more precise and predictable text generation.</t>
  </si>
  <si>
    <t>Inputs</t>
  </si>
  <si>
    <t>Summary</t>
  </si>
  <si>
    <t>Risk Name Input</t>
  </si>
  <si>
    <t>Risk Name and Tag Inputs</t>
  </si>
  <si>
    <t>Risk Name Tag P</t>
  </si>
  <si>
    <t>Risk UB LB Query</t>
  </si>
  <si>
    <t>Full Risk Definition</t>
  </si>
  <si>
    <t>Control Query</t>
  </si>
  <si>
    <t>One-For-One Substitution Model</t>
  </si>
  <si>
    <r>
      <rPr>
        <b/>
        <sz val="14"/>
        <color theme="0"/>
        <rFont val="Calibri"/>
        <family val="2"/>
      </rPr>
      <t>←</t>
    </r>
    <r>
      <rPr>
        <b/>
        <sz val="14"/>
        <color theme="0"/>
        <rFont val="Calibri"/>
        <family val="2"/>
        <scheme val="minor"/>
      </rPr>
      <t xml:space="preserve"> Uncollapse for HDR PRNG</t>
    </r>
  </si>
  <si>
    <r>
      <rPr>
        <b/>
        <sz val="14"/>
        <color theme="1"/>
        <rFont val="Calibri"/>
        <family val="2"/>
      </rPr>
      <t>←</t>
    </r>
    <r>
      <rPr>
        <b/>
        <sz val="14"/>
        <color theme="1"/>
        <rFont val="Calibri"/>
        <family val="2"/>
        <scheme val="minor"/>
      </rPr>
      <t xml:space="preserve"> Uncollapse for Residual Loss and ROC</t>
    </r>
  </si>
  <si>
    <r>
      <t xml:space="preserve">Trial Slider Bar </t>
    </r>
    <r>
      <rPr>
        <b/>
        <sz val="12"/>
        <color theme="0"/>
        <rFont val="Aptos Narrow"/>
        <family val="2"/>
      </rPr>
      <t>→</t>
    </r>
  </si>
  <si>
    <t>Trial ID:</t>
  </si>
  <si>
    <r>
      <rPr>
        <b/>
        <sz val="12"/>
        <color theme="0"/>
        <rFont val="Aptos Narrow"/>
        <family val="2"/>
      </rPr>
      <t>↓</t>
    </r>
    <r>
      <rPr>
        <b/>
        <sz val="12"/>
        <color theme="0"/>
        <rFont val="Calibri"/>
        <family val="2"/>
        <scheme val="minor"/>
      </rPr>
      <t xml:space="preserve"> Expand for column category details</t>
    </r>
  </si>
  <si>
    <t>The "Risk Name" should be a short, unique identifier for the risk being considered.</t>
  </si>
  <si>
    <t>Enter the "Risk Classification" that best matches. If the category needs explanation, please use the "Notes" column.</t>
  </si>
  <si>
    <t>Estimate the likelihood of the event occurring at least once per year.</t>
  </si>
  <si>
    <t>Estimate the total impact of the event, assuming it occurs, with a 90% confidence interval. That is, estimate a lower bound and upper bound, such that you believe there is a 90% chance the actual impact will be between the bounds. Note that the lower bound must be greater than 0.</t>
  </si>
  <si>
    <t>The "Control Name" should be a short, unique identifier for a control that could mitigate the risk in the row.</t>
  </si>
  <si>
    <t xml:space="preserve">For the control being applied to the risk, provide an estimate of the cost of implementing the control. </t>
  </si>
  <si>
    <t>Estimate the effectiveness of the controls being applied as a percent reduction in the likelihood of the event occurring. For example, if the risk has a 10% chance per year of occurring and a control is applied with 25% effectiveness, the mitigated likelihood of the event occurring would be 7.5%.</t>
  </si>
  <si>
    <t>Enter the "Risk Classification" that best matches. If the category needs explanation  please use the "Notes" column.</t>
  </si>
  <si>
    <t>Estimate the likelihood of the event occurring at least one time in a year.</t>
  </si>
  <si>
    <t>Estimate the total impact of the event, given that it occurred, with a 90% confidence interval. That is, estimate a lower bound and upper bound such that you believe there is a 90% chance the actual impact will be between the bounds. Note that the lower bound must be greater than 0.</t>
  </si>
  <si>
    <t>Record any relevant notes about the risk, such as assumptions made when estimating likelihood and impact, or the controls, such as what controls are included in the total cost.</t>
  </si>
  <si>
    <t>The expected value, or probability-weighted average, of the loss due to a risk. A lognormal distribution is assumed for impact.</t>
  </si>
  <si>
    <t>Pseudo-random numbers between 0 and 1 are generated for each variable using a unique variable ID. These numbers are then used in other formulas to generate values for each scenario.</t>
  </si>
  <si>
    <t>A random draw against the likelihood of the event determines if the event occurs. If it does occur, total losses are randomly drawn from the impact ranges. If the event does not occur, there is $0 simulated loss.</t>
  </si>
  <si>
    <t>The expected value, or probability-weighted average, of the loss after applying controls. A lognormal distribution is assumed for impact.</t>
  </si>
  <si>
    <t>The loss simulated in this trial, if there is one, after the implementation of the control.</t>
  </si>
  <si>
    <t>Return on control is computed by comparing the monetized risk reduction (change in expected loss) to the total cost of controls.</t>
  </si>
  <si>
    <t>AI GENERATED INPUT VALUES</t>
  </si>
  <si>
    <r>
      <t xml:space="preserve">User Overrides </t>
    </r>
    <r>
      <rPr>
        <sz val="16"/>
        <color theme="0"/>
        <rFont val="Aptos Narrow"/>
        <family val="2"/>
      </rPr>
      <t>→</t>
    </r>
  </si>
  <si>
    <t>USER OVERRIDE FOR AI GENERATED INPUT VALUES</t>
  </si>
  <si>
    <t>OUTPUT VALUES</t>
  </si>
  <si>
    <t>Feedback on Risk Names</t>
  </si>
  <si>
    <t>Feedback on Categories</t>
  </si>
  <si>
    <t>Feedback on Probabilities</t>
  </si>
  <si>
    <t>Feedback on Impact</t>
  </si>
  <si>
    <t>Feedback on Controls</t>
  </si>
  <si>
    <t>Feedback on Costs</t>
  </si>
  <si>
    <t>Feedback on Effectivenesses</t>
  </si>
  <si>
    <t>90% Confidence Interval of Impact</t>
  </si>
  <si>
    <t>Risk ID</t>
  </si>
  <si>
    <t>Risk Name</t>
  </si>
  <si>
    <t>Risk Classification</t>
  </si>
  <si>
    <t>Probability of a Loss Over 1 Year</t>
  </si>
  <si>
    <t>Lower Bound</t>
  </si>
  <si>
    <t>Upper Bound</t>
  </si>
  <si>
    <t>Control Name</t>
  </si>
  <si>
    <t xml:space="preserve"> Cost of Control</t>
  </si>
  <si>
    <t>Control Effectiveness</t>
  </si>
  <si>
    <t>Notes</t>
  </si>
  <si>
    <t>Expected Inherent Loss</t>
  </si>
  <si>
    <t>Probability Rand</t>
  </si>
  <si>
    <t>Impact Rand</t>
  </si>
  <si>
    <t>Simulated Inherent Loss</t>
  </si>
  <si>
    <t>Expected  Residual Loss</t>
  </si>
  <si>
    <t>Simulated Residual Loss</t>
  </si>
  <si>
    <t>Return on Control</t>
  </si>
  <si>
    <r>
      <t xml:space="preserve">Expand for Residual Loss Data Table </t>
    </r>
    <r>
      <rPr>
        <b/>
        <sz val="12"/>
        <color theme="0"/>
        <rFont val="Aptos Narrow"/>
        <family val="2"/>
      </rPr>
      <t>→</t>
    </r>
  </si>
  <si>
    <t>Expand for Residual Losses →</t>
  </si>
  <si>
    <r>
      <rPr>
        <b/>
        <sz val="11"/>
        <color theme="1"/>
        <rFont val="Calibri"/>
        <family val="2"/>
        <scheme val="minor"/>
      </rPr>
      <t>Introduction</t>
    </r>
    <r>
      <rPr>
        <sz val="11"/>
        <color theme="1"/>
        <rFont val="Calibri"/>
        <family val="2"/>
        <scheme val="minor"/>
      </rPr>
      <t>: This tab displays the results of the Monte Carlo simulation. Excel's What-If Data Tables are used to run 1,000 random trials based on the Risk Estimates provided, and a histogram shows how often total losses fall within specified bins. Expand the columns using “+” to display the residual risk curve on the Loss Exceedance Curve chart. Ensure that calculation mode is set to "Partial" (Formulas → Calculation Options) so that results update correctly.</t>
    </r>
  </si>
  <si>
    <t>The loss exceedance curve displays the probability of exceeding a given loss in one year compared to your organization's willingness to accept that magnitude of a loss (your risk tolerance). Below the chart, the user can enter a loss in the gold cell and the probability of exceeding that loss will be shown.</t>
  </si>
  <si>
    <t>Your organization's risk tolerance can be defined by estimating at least three points on this curve. One way to start with this is to leave the Acceptable Probability Loss Exceeded where it is and adjust the Loss amounts to match your tolerance. Are you willing to accept a 99% chance of losing $1MM or more in a given year? If not, what about $500,000 or more?</t>
  </si>
  <si>
    <t>This data table calculates the inherent loss that occurs in each trial. A total of 10,000 trials are calculated. Note that these are the losses that occur with no controls present.</t>
  </si>
  <si>
    <t>This data table calculates the residual loss that occurs in each trial. A total of 10,000 trials are calculated. Note that these are the losses that occur after controls are applied.</t>
  </si>
  <si>
    <t>This table calculates the probability of inherent and residual (if controls are included) losses in pre-defined intervals (e.g., the probability of a loss between $500,000 and $999,999). These values are used to plot the loss exceedance curve.</t>
  </si>
  <si>
    <t>Loss Exceedance Tolerance</t>
  </si>
  <si>
    <t>Total Simulated Inherent Losses</t>
  </si>
  <si>
    <t>Total Simulated Residual Losses</t>
  </si>
  <si>
    <t>Chart Table</t>
  </si>
  <si>
    <t>Recalculate the workbook to update the curve. Press the F9 key or use "Calculate Now" in the Formulas Ribbon.</t>
  </si>
  <si>
    <t>Loss</t>
  </si>
  <si>
    <t>Acceptable Probability Loss Exceeded</t>
  </si>
  <si>
    <t>Trial</t>
  </si>
  <si>
    <t>Inherent: % Loss or Greater</t>
  </si>
  <si>
    <t>Residual: % Loss or Greater</t>
  </si>
  <si>
    <r>
      <t xml:space="preserve">Current Trial </t>
    </r>
    <r>
      <rPr>
        <i/>
        <sz val="11"/>
        <color theme="1"/>
        <rFont val="Aptos Narrow"/>
        <family val="2"/>
      </rPr>
      <t>→</t>
    </r>
  </si>
  <si>
    <t>Expected Losses</t>
  </si>
  <si>
    <t>Expected Residual Loss</t>
  </si>
  <si>
    <t>The Probability of Inherent Loss Exceeding</t>
  </si>
  <si>
    <t>Generate cybersecurity specific risks to an insurance company.</t>
  </si>
  <si>
    <t>Implement multi-factor authentication for sensitive data access</t>
  </si>
  <si>
    <t>Category</t>
  </si>
  <si>
    <t>Potential Considerations</t>
  </si>
  <si>
    <t>Prerequisites and Set-up Instructions</t>
  </si>
  <si>
    <t>Include risks such as schedule delays, cost overruns, safety incidents, and supply chain disruptions.</t>
  </si>
  <si>
    <t xml:space="preserve">Generate potential risks for a regional hospital system in the healthcare sector, with 3,500 employees and $1.2B annual revenue. Consider its mission (provide patient care), key services (emergency, surgery, outpatient), and industry context. </t>
  </si>
  <si>
    <t>Include risks such as staffing shortages, regulatory changes, IT failures, and patient safety incidents.</t>
  </si>
  <si>
    <t>Decompose of sources of business interruption that have real financial outcomes for the purpose of measuring the return on control and mitigation investments. Special attention to root cause attribution to isolate targets for controls and mitigations.</t>
  </si>
  <si>
    <t>This sheet presents the AI-generated risks, the estimates of likelihood and impact for each risk, potential controls, and control effectiveness. These serve as the default values used in the model. You can provide feedback on a given column, and those and all downstream values will be updated. You can manually override the AI estimates in the override fields, ideally based on calibrated expert judgment. The workbook will use your entries instead of the AI defaults. You can also "lock in" the estimates or other content the AI provided before giving feedback to change other aspects of the register. This sheet also calculates simulated losses based on probabilistic modeling and the effect of selected controls. This structure allows users to benefit from AI-generated starting points while retaining full control to refine the estimates and ensure they reflect organizational knowledge.</t>
  </si>
  <si>
    <t>Once you are satisfied with a row from the AI generated inputs, or if you would like to edit one or more of the inputs based on expertise, use the area below. These values will override the corresponding rows in the AI generated inputs.</t>
  </si>
  <si>
    <t>Calibrate to an annual revenue of $750M</t>
  </si>
  <si>
    <t>Generate potential risks for a large infrastructure project in the construction sector, with a $500M budget and 1,200 workers. Consider its mission (deliver transportation improvements), key activities (design, procurement, build), and project context.</t>
  </si>
  <si>
    <t>data breach involving unauthorized access to sensitive customer information leading to regulatory fines and reputational damage</t>
  </si>
  <si>
    <t>Data Breach Risk</t>
  </si>
  <si>
    <t>adjusted AI generated content</t>
  </si>
  <si>
    <t>Contact HDR to develop custom 
quantitative methods for your firm.</t>
  </si>
  <si>
    <t>Risk Register</t>
  </si>
  <si>
    <t>Inherent Risk, Residual Risk, and Risk Tolerance</t>
  </si>
  <si>
    <r>
      <t xml:space="preserve">This risk register demonstrates how Artificial Intelligence, combined with expert judgment, can be translated into fully quantitative risk analysis. The model converts likelihood and impact estimates into probabilistic models suitable for simulation, enabling risks to be aggregated, compared, and evaluated on a consistent basis. In the yellow cells below, enter your project and risk-related information. The input fields are structured to capture assumptions and key variables, which the AI model will then process to fill in a list of risks and corresponding estimates. A hidden sheet includes the intermediate calculations performed by the AI model. It translates the inputs into structured estimates that are output in the Risk Estimates tab. </t>
    </r>
    <r>
      <rPr>
        <i/>
        <sz val="11"/>
        <color theme="1"/>
        <rFont val="Calibri"/>
        <family val="2"/>
        <scheme val="minor"/>
      </rPr>
      <t>Important: All AI generated content should be reviewed and confirmed with subject-matter experts before relying on this model for decision-making.</t>
    </r>
  </si>
  <si>
    <r>
      <t xml:space="preserve">To use this tool, you need an OpenAI account and available credits.
  1. OpenAI API Key: Create an account (https://auth.openai.com/create-account) and get an API key from the API Keys page (https://platform.openai.com/api-keys).
  2. Microsoft Excel Version: Ensure you are using a version of Excel that supports external add-ins or functions (Excel 365 or Excel 2021+).
  3. OpenAI API Credits: Make sure you have added credits to your OpenAI account via the Billing page (https://platform.openai.com/account/billing).
  4. Excel Add-in: Install the OpenAI Add-in.
       - Go to Insert </t>
    </r>
    <r>
      <rPr>
        <sz val="11"/>
        <rFont val="Aptos Narrow"/>
        <family val="2"/>
      </rPr>
      <t>→</t>
    </r>
    <r>
      <rPr>
        <sz val="11"/>
        <rFont val="Calibri"/>
        <family val="2"/>
        <scheme val="minor"/>
      </rPr>
      <t xml:space="preserve"> Get Add-ins.
       - Search for "OpenAI" or a similar add-in that enables integration with OpenAI models.
       - Click Add to install the add-in.
  5. Enter Your OpenAI API Key:
     - Once the add-in is installed, you’ll be prompted to enter your API key.
     - Go to the Settings or Configure API key section in the add-in interface and paste your OpenAI API key.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</si>
</sst>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0.0%"/>
  </numFmts>
  <fonts count="39" x14ac:knownFonts="1">
    <font>
      <sz val="11"/>
      <color theme="1"/>
      <name val="Calibri"/>
      <family val="2"/>
      <scheme val="minor"/>
    </font>
    <font>
      <sz val="11"/>
      <color theme="1"/>
      <name val="Calibri"/>
      <family val="2"/>
      <scheme val="minor"/>
    </font>
    <font>
      <b/>
      <sz val="12"/>
      <color theme="0"/>
      <name val="Calibri"/>
      <family val="2"/>
      <scheme val="minor"/>
    </font>
    <font>
      <b/>
      <sz val="14"/>
      <color theme="0"/>
      <name val="Calibri"/>
      <family val="2"/>
      <scheme val="minor"/>
    </font>
    <font>
      <b/>
      <sz val="12"/>
      <color theme="1"/>
      <name val="Calibri"/>
      <family val="2"/>
      <scheme val="minor"/>
    </font>
    <font>
      <b/>
      <sz val="16"/>
      <color theme="0"/>
      <name val="Calibri"/>
      <family val="2"/>
      <scheme val="minor"/>
    </font>
    <font>
      <sz val="12"/>
      <color theme="1"/>
      <name val="Calibri"/>
      <family val="2"/>
      <scheme val="minor"/>
    </font>
    <font>
      <b/>
      <sz val="12"/>
      <name val="Calibri"/>
      <family val="2"/>
      <scheme val="minor"/>
    </font>
    <font>
      <u/>
      <sz val="11"/>
      <color theme="10"/>
      <name val="Calibri"/>
      <family val="2"/>
      <scheme val="minor"/>
    </font>
    <font>
      <b/>
      <sz val="11"/>
      <color theme="1"/>
      <name val="Calibri"/>
      <family val="2"/>
      <scheme val="minor"/>
    </font>
    <font>
      <b/>
      <u/>
      <sz val="11"/>
      <color theme="1"/>
      <name val="Calibri"/>
      <family val="2"/>
      <scheme val="minor"/>
    </font>
    <font>
      <b/>
      <u/>
      <sz val="11"/>
      <color theme="10"/>
      <name val="Calibri"/>
      <family val="2"/>
      <scheme val="minor"/>
    </font>
    <font>
      <b/>
      <sz val="14"/>
      <color theme="1"/>
      <name val="Calibri"/>
      <family val="2"/>
      <scheme val="minor"/>
    </font>
    <font>
      <b/>
      <sz val="11"/>
      <color theme="0"/>
      <name val="Calibri"/>
      <family val="2"/>
      <scheme val="minor"/>
    </font>
    <font>
      <sz val="12"/>
      <color theme="0"/>
      <name val="Calibri"/>
      <family val="2"/>
      <scheme val="minor"/>
    </font>
    <font>
      <sz val="8"/>
      <name val="Calibri"/>
      <family val="2"/>
      <scheme val="minor"/>
    </font>
    <font>
      <sz val="14"/>
      <color theme="0"/>
      <name val="Calibri"/>
      <family val="2"/>
      <scheme val="minor"/>
    </font>
    <font>
      <b/>
      <sz val="18"/>
      <color theme="0"/>
      <name val="Calibri"/>
      <family val="2"/>
      <scheme val="minor"/>
    </font>
    <font>
      <sz val="12"/>
      <name val="Calibri"/>
      <family val="2"/>
      <scheme val="minor"/>
    </font>
    <font>
      <b/>
      <sz val="14"/>
      <color theme="0"/>
      <name val="Calibri"/>
      <family val="2"/>
    </font>
    <font>
      <b/>
      <sz val="14"/>
      <color theme="1"/>
      <name val="Calibri"/>
      <family val="2"/>
    </font>
    <font>
      <sz val="14"/>
      <color theme="1"/>
      <name val="Calibri"/>
      <family val="2"/>
      <scheme val="minor"/>
    </font>
    <font>
      <u/>
      <sz val="14"/>
      <color theme="10"/>
      <name val="Calibri"/>
      <family val="2"/>
      <scheme val="minor"/>
    </font>
    <font>
      <sz val="11"/>
      <color theme="0"/>
      <name val="Calibri"/>
      <family val="2"/>
      <scheme val="minor"/>
    </font>
    <font>
      <sz val="18"/>
      <color theme="0"/>
      <name val="Calibri"/>
      <family val="2"/>
      <scheme val="minor"/>
    </font>
    <font>
      <b/>
      <sz val="12"/>
      <color theme="0"/>
      <name val="Aptos Narrow"/>
      <family val="2"/>
    </font>
    <font>
      <sz val="16"/>
      <color theme="1"/>
      <name val="Calibri"/>
      <family val="2"/>
      <scheme val="minor"/>
    </font>
    <font>
      <i/>
      <sz val="11"/>
      <color theme="1"/>
      <name val="Calibri"/>
      <family val="2"/>
      <scheme val="minor"/>
    </font>
    <font>
      <i/>
      <sz val="11"/>
      <color theme="1"/>
      <name val="Aptos Narrow"/>
      <family val="2"/>
    </font>
    <font>
      <sz val="11"/>
      <name val="Calibri"/>
      <family val="2"/>
      <scheme val="minor"/>
    </font>
    <font>
      <i/>
      <sz val="12"/>
      <color theme="1"/>
      <name val="Calibri"/>
      <family val="2"/>
      <scheme val="minor"/>
    </font>
    <font>
      <b/>
      <sz val="24"/>
      <color theme="0"/>
      <name val="Calibri"/>
      <family val="2"/>
      <scheme val="minor"/>
    </font>
    <font>
      <sz val="24"/>
      <color theme="1"/>
      <name val="Calibri"/>
      <family val="2"/>
      <scheme val="minor"/>
    </font>
    <font>
      <sz val="16"/>
      <color theme="0"/>
      <name val="Calibri"/>
      <family val="2"/>
      <scheme val="minor"/>
    </font>
    <font>
      <sz val="16"/>
      <color theme="0"/>
      <name val="Aptos Narrow"/>
      <family val="2"/>
    </font>
    <font>
      <b/>
      <i/>
      <sz val="12"/>
      <color theme="1"/>
      <name val="Calibri"/>
      <family val="2"/>
      <scheme val="minor"/>
    </font>
    <font>
      <sz val="11"/>
      <name val="Aptos Narrow"/>
      <family val="2"/>
    </font>
    <font>
      <i/>
      <sz val="10"/>
      <color theme="1"/>
      <name val="Calibri"/>
      <family val="2"/>
      <scheme val="minor"/>
    </font>
    <font>
      <sz val="14"/>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950311"/>
        <bgColor indexed="64"/>
      </patternFill>
    </fill>
    <fill>
      <patternFill patternType="solid">
        <fgColor theme="7" tint="0.59999389629810485"/>
        <bgColor indexed="64"/>
      </patternFill>
    </fill>
    <fill>
      <patternFill patternType="solid">
        <fgColor rgb="FF002060"/>
        <bgColor indexed="64"/>
      </patternFill>
    </fill>
    <fill>
      <patternFill patternType="solid">
        <fgColor theme="7"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s>
  <borders count="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ck">
        <color auto="1"/>
      </right>
      <top/>
      <bottom/>
      <diagonal/>
    </border>
    <border>
      <left style="thick">
        <color indexed="64"/>
      </left>
      <right/>
      <top/>
      <bottom/>
      <diagonal/>
    </border>
    <border>
      <left/>
      <right style="thick">
        <color theme="0"/>
      </right>
      <top/>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diagonal/>
    </border>
    <border>
      <left style="medium">
        <color theme="0"/>
      </left>
      <right style="thick">
        <color theme="0"/>
      </right>
      <top/>
      <bottom/>
      <diagonal/>
    </border>
    <border>
      <left style="thick">
        <color theme="0"/>
      </left>
      <right style="medium">
        <color theme="0"/>
      </right>
      <top/>
      <bottom/>
      <diagonal/>
    </border>
    <border>
      <left style="medium">
        <color theme="0"/>
      </left>
      <right/>
      <top/>
      <bottom/>
      <diagonal/>
    </border>
    <border>
      <left/>
      <right style="medium">
        <color theme="0"/>
      </right>
      <top/>
      <bottom/>
      <diagonal/>
    </border>
    <border>
      <left style="medium">
        <color theme="0"/>
      </left>
      <right style="medium">
        <color theme="0"/>
      </right>
      <top/>
      <bottom/>
      <diagonal/>
    </border>
    <border>
      <left style="medium">
        <color theme="1"/>
      </left>
      <right style="medium">
        <color indexed="64"/>
      </right>
      <top style="medium">
        <color theme="1"/>
      </top>
      <bottom style="medium">
        <color theme="1"/>
      </bottom>
      <diagonal/>
    </border>
    <border>
      <left style="medium">
        <color indexed="64"/>
      </left>
      <right style="medium">
        <color indexed="64"/>
      </right>
      <top style="medium">
        <color theme="1"/>
      </top>
      <bottom style="medium">
        <color theme="1"/>
      </bottom>
      <diagonal/>
    </border>
    <border>
      <left style="medium">
        <color indexed="64"/>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style="medium">
        <color indexed="64"/>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style="medium">
        <color indexed="64"/>
      </left>
      <right/>
      <top/>
      <bottom style="medium">
        <color theme="1"/>
      </bottom>
      <diagonal/>
    </border>
    <border>
      <left/>
      <right/>
      <top/>
      <bottom style="medium">
        <color theme="1"/>
      </bottom>
      <diagonal/>
    </border>
    <border>
      <left/>
      <right style="medium">
        <color theme="1"/>
      </right>
      <top/>
      <bottom style="medium">
        <color theme="1"/>
      </bottom>
      <diagonal/>
    </border>
    <border>
      <left/>
      <right style="medium">
        <color indexed="64"/>
      </right>
      <top style="medium">
        <color theme="1"/>
      </top>
      <bottom style="medium">
        <color theme="1"/>
      </bottom>
      <diagonal/>
    </border>
    <border>
      <left style="medium">
        <color indexed="64"/>
      </left>
      <right/>
      <top style="medium">
        <color theme="1"/>
      </top>
      <bottom style="medium">
        <color theme="1"/>
      </bottom>
      <diagonal/>
    </border>
    <border>
      <left style="medium">
        <color indexed="64"/>
      </left>
      <right style="medium">
        <color indexed="64"/>
      </right>
      <top/>
      <bottom style="medium">
        <color indexed="64"/>
      </bottom>
      <diagonal/>
    </border>
    <border>
      <left/>
      <right style="medium">
        <color indexed="64"/>
      </right>
      <top/>
      <bottom style="medium">
        <color theme="1"/>
      </bottom>
      <diagonal/>
    </border>
    <border>
      <left/>
      <right style="medium">
        <color indexed="64"/>
      </right>
      <top style="medium">
        <color theme="1"/>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style="medium">
        <color indexed="64"/>
      </left>
      <right style="medium">
        <color indexed="64"/>
      </right>
      <top style="medium">
        <color theme="1"/>
      </top>
      <bottom/>
      <diagonal/>
    </border>
    <border>
      <left style="medium">
        <color indexed="64"/>
      </left>
      <right style="medium">
        <color theme="1"/>
      </right>
      <top style="medium">
        <color theme="1"/>
      </top>
      <bottom/>
      <diagonal/>
    </border>
    <border>
      <left style="medium">
        <color theme="1"/>
      </left>
      <right style="medium">
        <color indexed="64"/>
      </right>
      <top style="medium">
        <color theme="1"/>
      </top>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21" fillId="0" borderId="0"/>
    <xf numFmtId="0" fontId="22" fillId="0" borderId="0" applyNumberFormat="0" applyFill="0" applyBorder="0" applyAlignment="0" applyProtection="0"/>
  </cellStyleXfs>
  <cellXfs count="325">
    <xf numFmtId="0" fontId="0" fillId="0" borderId="0" xfId="0"/>
    <xf numFmtId="164" fontId="0" fillId="0" borderId="0" xfId="1" applyNumberFormat="1" applyFont="1"/>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8" xfId="0" applyFill="1" applyBorder="1"/>
    <xf numFmtId="0" fontId="0" fillId="5" borderId="0" xfId="0" applyFill="1"/>
    <xf numFmtId="0" fontId="0" fillId="0" borderId="0" xfId="0" applyAlignment="1">
      <alignment wrapText="1"/>
    </xf>
    <xf numFmtId="0" fontId="0" fillId="0" borderId="0" xfId="0" applyAlignment="1">
      <alignment vertical="center"/>
    </xf>
    <xf numFmtId="164" fontId="2" fillId="5" borderId="0" xfId="1" applyNumberFormat="1"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right" vertical="top" wrapText="1"/>
    </xf>
    <xf numFmtId="0" fontId="0" fillId="0" borderId="0" xfId="0" applyAlignment="1">
      <alignment vertical="top" wrapText="1"/>
    </xf>
    <xf numFmtId="0" fontId="13" fillId="5" borderId="0" xfId="0" applyFont="1" applyFill="1" applyAlignment="1">
      <alignment horizontal="center" vertical="center"/>
    </xf>
    <xf numFmtId="0" fontId="0" fillId="0" borderId="4" xfId="0" applyBorder="1"/>
    <xf numFmtId="0" fontId="0" fillId="0" borderId="1" xfId="0" applyBorder="1"/>
    <xf numFmtId="0" fontId="0" fillId="0" borderId="2" xfId="0" applyBorder="1"/>
    <xf numFmtId="0" fontId="0" fillId="0" borderId="6" xfId="0" applyBorder="1"/>
    <xf numFmtId="0" fontId="0" fillId="0" borderId="7" xfId="0" applyBorder="1"/>
    <xf numFmtId="0" fontId="2" fillId="5" borderId="13" xfId="0" applyFont="1" applyFill="1" applyBorder="1" applyAlignment="1">
      <alignment horizontal="center" vertical="center"/>
    </xf>
    <xf numFmtId="0" fontId="7" fillId="4" borderId="12" xfId="0" applyFont="1" applyFill="1" applyBorder="1" applyAlignment="1">
      <alignment horizontal="center" vertical="center"/>
    </xf>
    <xf numFmtId="0" fontId="0" fillId="5" borderId="7" xfId="0" applyFill="1" applyBorder="1" applyAlignment="1">
      <alignment vertical="center" wrapText="1"/>
    </xf>
    <xf numFmtId="0" fontId="0" fillId="2" borderId="11" xfId="0" applyFill="1" applyBorder="1" applyAlignment="1">
      <alignment vertical="center" wrapText="1"/>
    </xf>
    <xf numFmtId="0" fontId="26" fillId="0" borderId="0" xfId="0" applyFont="1"/>
    <xf numFmtId="0" fontId="26" fillId="0" borderId="0" xfId="0" applyFont="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vertical="center"/>
    </xf>
    <xf numFmtId="164" fontId="2" fillId="5" borderId="6" xfId="1" applyNumberFormat="1" applyFont="1" applyFill="1" applyBorder="1" applyAlignment="1">
      <alignment horizontal="center" vertical="center" wrapText="1"/>
    </xf>
    <xf numFmtId="164" fontId="2" fillId="5" borderId="8" xfId="1" applyNumberFormat="1" applyFont="1" applyFill="1" applyBorder="1" applyAlignment="1">
      <alignment horizontal="center" vertical="center" wrapText="1"/>
    </xf>
    <xf numFmtId="0" fontId="0" fillId="0" borderId="0" xfId="0" applyAlignment="1">
      <alignment horizontal="center" vertical="center"/>
    </xf>
    <xf numFmtId="164" fontId="14" fillId="5" borderId="4" xfId="1" applyNumberFormat="1" applyFont="1" applyFill="1" applyBorder="1" applyAlignment="1">
      <alignment horizontal="center" vertical="center" wrapText="1"/>
    </xf>
    <xf numFmtId="164" fontId="14" fillId="5" borderId="7" xfId="1" applyNumberFormat="1" applyFont="1" applyFill="1" applyBorder="1" applyAlignment="1">
      <alignment horizontal="center" vertical="center" wrapText="1"/>
    </xf>
    <xf numFmtId="0" fontId="0" fillId="2" borderId="4" xfId="0" applyFill="1" applyBorder="1" applyAlignment="1">
      <alignment horizontal="center"/>
    </xf>
    <xf numFmtId="0" fontId="27" fillId="2" borderId="1" xfId="0" applyFont="1" applyFill="1" applyBorder="1" applyAlignment="1">
      <alignment horizontal="center" vertical="center" wrapText="1"/>
    </xf>
    <xf numFmtId="164" fontId="29" fillId="2" borderId="3" xfId="1" applyNumberFormat="1" applyFont="1" applyFill="1" applyBorder="1" applyAlignment="1">
      <alignment horizontal="center" vertical="center" wrapText="1"/>
    </xf>
    <xf numFmtId="0" fontId="27" fillId="2" borderId="4" xfId="0" applyFont="1" applyFill="1" applyBorder="1" applyAlignment="1">
      <alignment horizontal="center" vertical="center" wrapText="1"/>
    </xf>
    <xf numFmtId="164" fontId="29" fillId="2" borderId="5" xfId="1" applyNumberFormat="1" applyFont="1" applyFill="1" applyBorder="1" applyAlignment="1">
      <alignment horizontal="center" vertical="center" wrapText="1"/>
    </xf>
    <xf numFmtId="0" fontId="0" fillId="0" borderId="3" xfId="0" applyBorder="1"/>
    <xf numFmtId="164" fontId="6" fillId="4" borderId="20" xfId="1" applyNumberFormat="1" applyFont="1" applyFill="1" applyBorder="1" applyAlignment="1">
      <alignment horizontal="center"/>
    </xf>
    <xf numFmtId="165" fontId="6" fillId="4" borderId="21" xfId="2" applyNumberFormat="1" applyFont="1" applyFill="1" applyBorder="1" applyAlignment="1">
      <alignment horizontal="center"/>
    </xf>
    <xf numFmtId="164" fontId="0" fillId="0" borderId="5" xfId="1" applyNumberFormat="1" applyFont="1" applyBorder="1" applyAlignment="1">
      <alignment horizontal="center" vertical="center"/>
    </xf>
    <xf numFmtId="0" fontId="0" fillId="0" borderId="5" xfId="0" applyBorder="1"/>
    <xf numFmtId="164" fontId="6" fillId="6" borderId="22" xfId="1" applyNumberFormat="1" applyFont="1" applyFill="1" applyBorder="1" applyAlignment="1">
      <alignment horizontal="center"/>
    </xf>
    <xf numFmtId="165" fontId="6" fillId="6" borderId="23" xfId="2" applyNumberFormat="1" applyFont="1" applyFill="1" applyBorder="1" applyAlignment="1">
      <alignment horizontal="center"/>
    </xf>
    <xf numFmtId="164" fontId="6" fillId="4" borderId="22" xfId="1" applyNumberFormat="1" applyFont="1" applyFill="1" applyBorder="1" applyAlignment="1">
      <alignment horizontal="center"/>
    </xf>
    <xf numFmtId="165" fontId="6" fillId="4" borderId="23" xfId="2" applyNumberFormat="1" applyFont="1" applyFill="1" applyBorder="1" applyAlignment="1">
      <alignment horizontal="center"/>
    </xf>
    <xf numFmtId="164" fontId="6" fillId="6" borderId="24" xfId="1" applyNumberFormat="1" applyFont="1" applyFill="1" applyBorder="1" applyAlignment="1">
      <alignment horizontal="center"/>
    </xf>
    <xf numFmtId="165" fontId="6" fillId="6" borderId="25" xfId="2" applyNumberFormat="1" applyFont="1" applyFill="1" applyBorder="1" applyAlignment="1">
      <alignment horizontal="center"/>
    </xf>
    <xf numFmtId="0" fontId="0" fillId="0" borderId="0" xfId="0" applyAlignment="1">
      <alignment horizontal="right"/>
    </xf>
    <xf numFmtId="0" fontId="4" fillId="0" borderId="0" xfId="0" applyFont="1"/>
    <xf numFmtId="0" fontId="4" fillId="0" borderId="0" xfId="0" applyFont="1" applyAlignment="1">
      <alignment horizontal="right"/>
    </xf>
    <xf numFmtId="164" fontId="4" fillId="0" borderId="5" xfId="0" applyNumberFormat="1" applyFont="1" applyBorder="1"/>
    <xf numFmtId="0" fontId="0" fillId="0" borderId="8" xfId="0" applyBorder="1"/>
    <xf numFmtId="6" fontId="6" fillId="4" borderId="15" xfId="1" applyNumberFormat="1" applyFont="1" applyFill="1" applyBorder="1" applyAlignment="1">
      <alignment horizontal="center" vertical="center"/>
    </xf>
    <xf numFmtId="9" fontId="6" fillId="8" borderId="15" xfId="2" applyFont="1" applyFill="1" applyBorder="1" applyAlignment="1">
      <alignment horizontal="center" vertical="center"/>
    </xf>
    <xf numFmtId="164" fontId="0" fillId="2" borderId="4" xfId="0" applyNumberFormat="1" applyFill="1" applyBorder="1" applyAlignment="1">
      <alignment horizontal="center" vertical="center"/>
    </xf>
    <xf numFmtId="165" fontId="0" fillId="0" borderId="5" xfId="2" applyNumberFormat="1" applyFont="1" applyBorder="1" applyAlignment="1">
      <alignment horizontal="center" vertical="center"/>
    </xf>
    <xf numFmtId="44" fontId="0" fillId="0" borderId="5" xfId="1" applyFont="1" applyBorder="1" applyAlignment="1">
      <alignment horizontal="center" vertical="center"/>
    </xf>
    <xf numFmtId="0" fontId="0" fillId="2" borderId="6" xfId="0" applyFill="1" applyBorder="1" applyAlignment="1">
      <alignment horizontal="center" vertical="center"/>
    </xf>
    <xf numFmtId="44" fontId="0" fillId="0" borderId="8" xfId="1" applyFont="1" applyBorder="1" applyAlignment="1">
      <alignment horizontal="center" vertical="center"/>
    </xf>
    <xf numFmtId="44" fontId="0" fillId="0" borderId="0" xfId="1" applyFont="1" applyAlignment="1">
      <alignment horizontal="center" vertical="center"/>
    </xf>
    <xf numFmtId="0" fontId="32" fillId="0" borderId="0" xfId="0" applyFont="1"/>
    <xf numFmtId="0" fontId="2" fillId="5" borderId="0" xfId="0" applyFont="1" applyFill="1" applyAlignment="1">
      <alignment vertical="center" wrapText="1"/>
    </xf>
    <xf numFmtId="0" fontId="16" fillId="5" borderId="4" xfId="0" applyFont="1" applyFill="1" applyBorder="1" applyAlignment="1">
      <alignment horizontal="center" vertical="center" wrapText="1"/>
    </xf>
    <xf numFmtId="0" fontId="16" fillId="5" borderId="32" xfId="0" applyFont="1" applyFill="1" applyBorder="1" applyAlignment="1">
      <alignment horizontal="center" vertical="center" wrapText="1"/>
    </xf>
    <xf numFmtId="0" fontId="16" fillId="5" borderId="0" xfId="0" applyFont="1" applyFill="1" applyAlignment="1">
      <alignment horizontal="center" vertical="center" wrapText="1"/>
    </xf>
    <xf numFmtId="164" fontId="16" fillId="5" borderId="32" xfId="1" applyNumberFormat="1" applyFont="1" applyFill="1" applyBorder="1" applyAlignment="1">
      <alignment horizontal="center" vertical="center" wrapText="1"/>
    </xf>
    <xf numFmtId="164" fontId="16" fillId="5" borderId="31" xfId="1" applyNumberFormat="1" applyFont="1" applyFill="1" applyBorder="1" applyAlignment="1">
      <alignment horizontal="center" vertical="center" wrapText="1"/>
    </xf>
    <xf numFmtId="0" fontId="2" fillId="5" borderId="0" xfId="0" applyFont="1" applyFill="1" applyAlignment="1">
      <alignment horizontal="center" vertical="center" wrapText="1"/>
    </xf>
    <xf numFmtId="164" fontId="2" fillId="5" borderId="0" xfId="1" applyNumberFormat="1" applyFont="1" applyFill="1" applyBorder="1" applyAlignment="1">
      <alignment vertical="center" wrapText="1"/>
    </xf>
    <xf numFmtId="0" fontId="2" fillId="5" borderId="0" xfId="1" applyNumberFormat="1" applyFont="1" applyFill="1" applyBorder="1" applyAlignment="1">
      <alignment horizontal="right" vertical="center" wrapText="1"/>
    </xf>
    <xf numFmtId="0" fontId="17" fillId="5" borderId="0" xfId="0" applyFont="1" applyFill="1" applyAlignment="1">
      <alignment horizontal="left" vertical="center"/>
    </xf>
    <xf numFmtId="0" fontId="17" fillId="5" borderId="27" xfId="0" applyFont="1" applyFill="1" applyBorder="1" applyAlignment="1">
      <alignment horizontal="center" vertical="center" wrapText="1"/>
    </xf>
    <xf numFmtId="0" fontId="17" fillId="5" borderId="0" xfId="0" applyFont="1" applyFill="1" applyAlignment="1">
      <alignment horizontal="center" vertical="center" wrapText="1"/>
    </xf>
    <xf numFmtId="0" fontId="17" fillId="5" borderId="31" xfId="0" applyFont="1" applyFill="1" applyBorder="1" applyAlignment="1">
      <alignment horizontal="left" vertical="center"/>
    </xf>
    <xf numFmtId="0" fontId="16" fillId="5" borderId="0" xfId="0" applyFont="1" applyFill="1" applyAlignment="1">
      <alignment vertical="center" wrapText="1"/>
    </xf>
    <xf numFmtId="0" fontId="16" fillId="5" borderId="32" xfId="0" applyFont="1" applyFill="1" applyBorder="1" applyAlignment="1">
      <alignment vertical="center" wrapText="1"/>
    </xf>
    <xf numFmtId="0" fontId="0" fillId="0" borderId="0" xfId="0" applyAlignment="1">
      <alignment horizontal="center"/>
    </xf>
    <xf numFmtId="164" fontId="0" fillId="0" borderId="0" xfId="1" applyNumberFormat="1" applyFont="1" applyAlignment="1">
      <alignment horizontal="center"/>
    </xf>
    <xf numFmtId="0" fontId="0" fillId="2" borderId="9" xfId="0" applyFill="1" applyBorder="1" applyAlignment="1">
      <alignment horizontal="left" vertical="center" wrapText="1"/>
    </xf>
    <xf numFmtId="0" fontId="24" fillId="5" borderId="32" xfId="0" applyFont="1" applyFill="1" applyBorder="1" applyAlignment="1">
      <alignment vertical="center"/>
    </xf>
    <xf numFmtId="164" fontId="2" fillId="5" borderId="30" xfId="1" applyNumberFormat="1" applyFont="1" applyFill="1" applyBorder="1" applyAlignment="1">
      <alignment horizontal="center" vertical="center" wrapText="1"/>
    </xf>
    <xf numFmtId="0" fontId="3" fillId="5" borderId="32" xfId="0" applyFont="1" applyFill="1" applyBorder="1" applyAlignment="1">
      <alignment horizontal="center" vertical="center" wrapText="1"/>
    </xf>
    <xf numFmtId="164" fontId="3" fillId="5" borderId="32" xfId="1" applyNumberFormat="1" applyFont="1" applyFill="1" applyBorder="1" applyAlignment="1">
      <alignment horizontal="center" vertical="center" wrapText="1"/>
    </xf>
    <xf numFmtId="0" fontId="2" fillId="5" borderId="5" xfId="0" applyFont="1" applyFill="1" applyBorder="1" applyAlignment="1">
      <alignment vertical="center" wrapText="1"/>
    </xf>
    <xf numFmtId="0" fontId="0" fillId="4" borderId="38" xfId="0" applyFill="1" applyBorder="1" applyAlignment="1">
      <alignment horizontal="center" vertical="center"/>
    </xf>
    <xf numFmtId="0" fontId="0" fillId="4" borderId="39" xfId="0" applyFill="1" applyBorder="1" applyAlignment="1">
      <alignment vertical="center" wrapText="1"/>
    </xf>
    <xf numFmtId="0" fontId="0" fillId="4" borderId="40" xfId="0" applyFill="1" applyBorder="1" applyAlignment="1">
      <alignment horizontal="center" vertical="center" wrapText="1"/>
    </xf>
    <xf numFmtId="165" fontId="0" fillId="4" borderId="40" xfId="2" applyNumberFormat="1" applyFont="1" applyFill="1" applyBorder="1" applyAlignment="1">
      <alignment horizontal="center" vertical="center"/>
    </xf>
    <xf numFmtId="164" fontId="0" fillId="4" borderId="40" xfId="1" applyNumberFormat="1" applyFont="1" applyFill="1" applyBorder="1" applyAlignment="1">
      <alignment horizontal="center" vertical="center"/>
    </xf>
    <xf numFmtId="164" fontId="0" fillId="4" borderId="40" xfId="1" applyNumberFormat="1" applyFont="1" applyFill="1" applyBorder="1" applyAlignment="1">
      <alignment horizontal="left" vertical="center" wrapText="1"/>
    </xf>
    <xf numFmtId="9" fontId="0" fillId="4" borderId="41" xfId="2" applyFont="1" applyFill="1" applyBorder="1" applyAlignment="1">
      <alignment horizontal="center" vertical="center"/>
    </xf>
    <xf numFmtId="0" fontId="23" fillId="5" borderId="0" xfId="0" applyFont="1" applyFill="1" applyAlignment="1">
      <alignment vertical="center"/>
    </xf>
    <xf numFmtId="0" fontId="0" fillId="4" borderId="4" xfId="0" applyFill="1" applyBorder="1" applyAlignment="1">
      <alignment vertical="center" wrapText="1"/>
    </xf>
    <xf numFmtId="164" fontId="0" fillId="4" borderId="0" xfId="1" applyNumberFormat="1" applyFont="1" applyFill="1" applyBorder="1" applyAlignment="1">
      <alignment horizontal="center" vertical="center"/>
    </xf>
    <xf numFmtId="0" fontId="0" fillId="4" borderId="0" xfId="1" applyNumberFormat="1" applyFont="1" applyFill="1" applyBorder="1" applyAlignment="1">
      <alignment horizontal="center" vertical="center"/>
    </xf>
    <xf numFmtId="164" fontId="0" fillId="4" borderId="5" xfId="1" applyNumberFormat="1" applyFont="1" applyFill="1" applyBorder="1" applyAlignment="1">
      <alignment horizontal="center" vertical="center"/>
    </xf>
    <xf numFmtId="0" fontId="0" fillId="4" borderId="42" xfId="0" applyFill="1" applyBorder="1" applyAlignment="1">
      <alignment horizontal="center" vertical="center"/>
    </xf>
    <xf numFmtId="0" fontId="0" fillId="4" borderId="0" xfId="0" applyFill="1" applyAlignment="1">
      <alignment horizontal="center" vertical="center" wrapText="1"/>
    </xf>
    <xf numFmtId="165" fontId="0" fillId="4" borderId="0" xfId="2" applyNumberFormat="1" applyFont="1" applyFill="1" applyBorder="1" applyAlignment="1">
      <alignment horizontal="center" vertical="center"/>
    </xf>
    <xf numFmtId="164" fontId="0" fillId="4" borderId="0" xfId="1" applyNumberFormat="1" applyFont="1" applyFill="1" applyBorder="1" applyAlignment="1">
      <alignment horizontal="left" vertical="center" wrapText="1"/>
    </xf>
    <xf numFmtId="9" fontId="0" fillId="4" borderId="43" xfId="2" applyFont="1" applyFill="1" applyBorder="1" applyAlignment="1">
      <alignment horizontal="center" vertical="center"/>
    </xf>
    <xf numFmtId="44" fontId="0" fillId="4" borderId="5" xfId="1" applyFont="1" applyFill="1" applyBorder="1" applyAlignment="1">
      <alignment horizontal="center" vertical="center"/>
    </xf>
    <xf numFmtId="44" fontId="0" fillId="4" borderId="0" xfId="1" applyFont="1" applyFill="1" applyBorder="1" applyAlignment="1">
      <alignment horizontal="center" vertical="center"/>
    </xf>
    <xf numFmtId="0" fontId="0" fillId="4" borderId="44" xfId="0" applyFill="1" applyBorder="1" applyAlignment="1">
      <alignment horizontal="center" vertical="center"/>
    </xf>
    <xf numFmtId="0" fontId="0" fillId="4" borderId="45" xfId="0" applyFill="1" applyBorder="1" applyAlignment="1">
      <alignment vertical="center" wrapText="1"/>
    </xf>
    <xf numFmtId="0" fontId="0" fillId="4" borderId="46" xfId="0" applyFill="1" applyBorder="1" applyAlignment="1">
      <alignment horizontal="center" vertical="center" wrapText="1"/>
    </xf>
    <xf numFmtId="165" fontId="0" fillId="4" borderId="46" xfId="2" applyNumberFormat="1" applyFont="1" applyFill="1" applyBorder="1" applyAlignment="1">
      <alignment horizontal="center" vertical="center"/>
    </xf>
    <xf numFmtId="164" fontId="0" fillId="4" borderId="46" xfId="1" applyNumberFormat="1" applyFont="1" applyFill="1" applyBorder="1" applyAlignment="1">
      <alignment horizontal="center" vertical="center"/>
    </xf>
    <xf numFmtId="164" fontId="0" fillId="4" borderId="46" xfId="1" applyNumberFormat="1" applyFont="1" applyFill="1" applyBorder="1" applyAlignment="1">
      <alignment horizontal="left" vertical="center" wrapText="1"/>
    </xf>
    <xf numFmtId="9" fontId="0" fillId="4" borderId="47" xfId="2" applyFont="1" applyFill="1" applyBorder="1" applyAlignment="1">
      <alignment horizontal="center" vertical="center"/>
    </xf>
    <xf numFmtId="0" fontId="23" fillId="5" borderId="19" xfId="0" applyFont="1" applyFill="1" applyBorder="1" applyAlignment="1">
      <alignment vertical="center"/>
    </xf>
    <xf numFmtId="164" fontId="3" fillId="5" borderId="0" xfId="1" applyNumberFormat="1" applyFont="1" applyFill="1" applyBorder="1" applyAlignment="1">
      <alignment horizontal="center" vertical="center" wrapText="1"/>
    </xf>
    <xf numFmtId="0" fontId="5" fillId="5" borderId="30" xfId="0" applyFont="1" applyFill="1" applyBorder="1" applyAlignment="1">
      <alignment horizontal="center" vertical="center" wrapText="1"/>
    </xf>
    <xf numFmtId="0" fontId="5" fillId="5" borderId="0" xfId="0" applyFont="1" applyFill="1" applyAlignment="1">
      <alignment horizontal="center" vertical="center" wrapText="1"/>
    </xf>
    <xf numFmtId="0" fontId="5" fillId="5" borderId="31" xfId="0" applyFont="1" applyFill="1" applyBorder="1" applyAlignment="1">
      <alignment horizontal="center" vertical="center" wrapText="1"/>
    </xf>
    <xf numFmtId="0" fontId="18" fillId="0" borderId="0" xfId="0" applyFont="1"/>
    <xf numFmtId="44" fontId="18" fillId="0" borderId="0" xfId="1" applyFont="1" applyFill="1" applyBorder="1" applyAlignment="1">
      <alignment vertical="center"/>
    </xf>
    <xf numFmtId="0" fontId="33" fillId="5" borderId="31" xfId="0" applyFont="1" applyFill="1" applyBorder="1" applyAlignment="1">
      <alignment horizontal="center" vertical="center"/>
    </xf>
    <xf numFmtId="0" fontId="16" fillId="5" borderId="0" xfId="0" applyFont="1" applyFill="1" applyAlignment="1">
      <alignment vertical="center"/>
    </xf>
    <xf numFmtId="44" fontId="21" fillId="0" borderId="4" xfId="1" applyFont="1" applyBorder="1" applyAlignment="1">
      <alignment vertical="center"/>
    </xf>
    <xf numFmtId="0" fontId="21" fillId="0" borderId="0" xfId="0" applyFont="1"/>
    <xf numFmtId="0" fontId="3" fillId="5" borderId="4" xfId="0" applyFont="1" applyFill="1" applyBorder="1" applyAlignment="1">
      <alignment vertical="center" wrapText="1"/>
    </xf>
    <xf numFmtId="0" fontId="3" fillId="5" borderId="30" xfId="0" applyFont="1" applyFill="1" applyBorder="1" applyAlignment="1">
      <alignment vertical="center" wrapText="1"/>
    </xf>
    <xf numFmtId="0" fontId="3" fillId="5" borderId="30" xfId="0" applyFont="1" applyFill="1" applyBorder="1" applyAlignment="1">
      <alignment horizontal="center" vertical="center" wrapText="1"/>
    </xf>
    <xf numFmtId="164" fontId="3" fillId="5" borderId="31" xfId="1" applyNumberFormat="1" applyFont="1" applyFill="1" applyBorder="1" applyAlignment="1">
      <alignment horizontal="center" vertical="center" wrapText="1"/>
    </xf>
    <xf numFmtId="0" fontId="16" fillId="5" borderId="32" xfId="0" applyFont="1" applyFill="1" applyBorder="1" applyAlignment="1">
      <alignment vertical="center"/>
    </xf>
    <xf numFmtId="0" fontId="3" fillId="5" borderId="0" xfId="0" applyFont="1" applyFill="1" applyAlignment="1">
      <alignment vertical="center" wrapText="1"/>
    </xf>
    <xf numFmtId="164" fontId="3" fillId="5" borderId="32" xfId="1" applyNumberFormat="1" applyFont="1" applyFill="1" applyBorder="1" applyAlignment="1">
      <alignment vertical="center" wrapText="1"/>
    </xf>
    <xf numFmtId="0" fontId="16" fillId="5" borderId="32" xfId="1" applyNumberFormat="1" applyFont="1" applyFill="1" applyBorder="1" applyAlignment="1">
      <alignment horizontal="center" vertical="center" wrapText="1"/>
    </xf>
    <xf numFmtId="44" fontId="0" fillId="0" borderId="0" xfId="1" applyFont="1" applyBorder="1" applyAlignment="1">
      <alignment horizontal="center" vertical="center"/>
    </xf>
    <xf numFmtId="0" fontId="0" fillId="4" borderId="38" xfId="0" applyFill="1" applyBorder="1" applyAlignment="1">
      <alignment vertical="center" wrapText="1"/>
    </xf>
    <xf numFmtId="0" fontId="0" fillId="4" borderId="40" xfId="1" applyNumberFormat="1" applyFont="1" applyFill="1" applyBorder="1" applyAlignment="1">
      <alignment horizontal="center" vertical="center"/>
    </xf>
    <xf numFmtId="164" fontId="0" fillId="4" borderId="52" xfId="1" applyNumberFormat="1" applyFont="1" applyFill="1" applyBorder="1" applyAlignment="1">
      <alignment horizontal="center" vertical="center"/>
    </xf>
    <xf numFmtId="9" fontId="9" fillId="4" borderId="41" xfId="2" applyFont="1" applyFill="1" applyBorder="1" applyAlignment="1">
      <alignment horizontal="center" vertical="center"/>
    </xf>
    <xf numFmtId="0" fontId="0" fillId="4" borderId="42" xfId="0" applyFill="1" applyBorder="1" applyAlignment="1">
      <alignment vertical="center" wrapText="1"/>
    </xf>
    <xf numFmtId="9" fontId="9" fillId="4" borderId="43" xfId="2" applyFont="1" applyFill="1" applyBorder="1" applyAlignment="1">
      <alignment horizontal="center" vertical="center"/>
    </xf>
    <xf numFmtId="0" fontId="0" fillId="4" borderId="44" xfId="0" applyFill="1" applyBorder="1" applyAlignment="1">
      <alignment vertical="center" wrapText="1"/>
    </xf>
    <xf numFmtId="0" fontId="0" fillId="4" borderId="46" xfId="1" applyNumberFormat="1" applyFont="1" applyFill="1" applyBorder="1" applyAlignment="1">
      <alignment horizontal="center" vertical="center"/>
    </xf>
    <xf numFmtId="44" fontId="0" fillId="4" borderId="51" xfId="1" applyFont="1" applyFill="1" applyBorder="1" applyAlignment="1">
      <alignment horizontal="center" vertical="center"/>
    </xf>
    <xf numFmtId="44" fontId="0" fillId="4" borderId="46" xfId="1" applyFont="1" applyFill="1" applyBorder="1" applyAlignment="1">
      <alignment horizontal="center" vertical="center"/>
    </xf>
    <xf numFmtId="9" fontId="9" fillId="4" borderId="47" xfId="2" applyFont="1" applyFill="1" applyBorder="1" applyAlignment="1">
      <alignment horizontal="center" vertical="center"/>
    </xf>
    <xf numFmtId="0" fontId="0" fillId="4" borderId="17" xfId="1" applyNumberFormat="1" applyFont="1" applyFill="1" applyBorder="1" applyAlignment="1">
      <alignment vertical="center" wrapText="1"/>
    </xf>
    <xf numFmtId="0" fontId="0" fillId="4" borderId="18" xfId="1" applyNumberFormat="1" applyFont="1" applyFill="1" applyBorder="1" applyAlignment="1">
      <alignment vertical="center" wrapText="1"/>
    </xf>
    <xf numFmtId="0" fontId="18" fillId="4" borderId="48" xfId="0" applyFont="1" applyFill="1" applyBorder="1" applyAlignment="1">
      <alignment horizontal="center" vertical="center" wrapText="1"/>
    </xf>
    <xf numFmtId="0" fontId="18" fillId="4" borderId="34" xfId="0" applyFont="1" applyFill="1" applyBorder="1" applyAlignment="1">
      <alignment horizontal="center" vertical="center" wrapText="1"/>
    </xf>
    <xf numFmtId="0" fontId="18" fillId="4" borderId="35" xfId="0" applyFont="1" applyFill="1" applyBorder="1" applyAlignment="1">
      <alignment horizontal="center" vertical="center" wrapText="1"/>
    </xf>
    <xf numFmtId="0" fontId="18" fillId="4" borderId="33"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7" fillId="7" borderId="50" xfId="3" applyNumberFormat="1" applyFont="1" applyFill="1" applyBorder="1" applyAlignment="1">
      <alignment horizontal="center" vertical="center"/>
    </xf>
    <xf numFmtId="164" fontId="3" fillId="5" borderId="50" xfId="1" applyNumberFormat="1" applyFont="1" applyFill="1" applyBorder="1" applyAlignment="1">
      <alignment horizontal="center" vertical="center"/>
    </xf>
    <xf numFmtId="0" fontId="9" fillId="0" borderId="40" xfId="0" applyFont="1" applyBorder="1" applyAlignment="1">
      <alignment horizontal="center" vertical="center" wrapText="1"/>
    </xf>
    <xf numFmtId="0" fontId="11" fillId="0" borderId="0" xfId="4" applyFont="1" applyBorder="1" applyAlignment="1">
      <alignment horizontal="center" vertical="center"/>
    </xf>
    <xf numFmtId="0" fontId="11" fillId="0" borderId="46" xfId="4" applyFont="1" applyBorder="1" applyAlignment="1">
      <alignment horizontal="center" vertical="center"/>
    </xf>
    <xf numFmtId="0" fontId="0" fillId="0" borderId="0" xfId="0" applyAlignment="1">
      <alignment vertical="center" wrapText="1"/>
    </xf>
    <xf numFmtId="0" fontId="0" fillId="0" borderId="7" xfId="0" applyBorder="1" applyAlignment="1">
      <alignment vertical="center" wrapText="1"/>
    </xf>
    <xf numFmtId="0" fontId="10" fillId="5" borderId="0" xfId="0" applyFont="1" applyFill="1" applyAlignment="1">
      <alignment vertical="center" wrapText="1"/>
    </xf>
    <xf numFmtId="0" fontId="31" fillId="5" borderId="40" xfId="0" applyFont="1" applyFill="1" applyBorder="1" applyAlignment="1">
      <alignment horizontal="center" vertical="center"/>
    </xf>
    <xf numFmtId="0" fontId="31" fillId="5" borderId="40" xfId="0" applyFont="1" applyFill="1" applyBorder="1" applyAlignment="1">
      <alignment vertical="center"/>
    </xf>
    <xf numFmtId="0" fontId="31" fillId="5" borderId="40" xfId="0" applyFont="1" applyFill="1" applyBorder="1" applyAlignment="1">
      <alignment horizontal="right" vertical="center"/>
    </xf>
    <xf numFmtId="0" fontId="31" fillId="5" borderId="41" xfId="0" applyFont="1" applyFill="1" applyBorder="1" applyAlignment="1">
      <alignment vertical="center"/>
    </xf>
    <xf numFmtId="0" fontId="0" fillId="5" borderId="43" xfId="0" applyFill="1" applyBorder="1"/>
    <xf numFmtId="0" fontId="23" fillId="5" borderId="0" xfId="0" applyFont="1" applyFill="1"/>
    <xf numFmtId="0" fontId="2" fillId="5" borderId="0" xfId="0" applyFont="1" applyFill="1" applyAlignment="1">
      <alignment horizontal="right" vertical="center" wrapText="1" indent="1"/>
    </xf>
    <xf numFmtId="0" fontId="21" fillId="0" borderId="0" xfId="0" applyFont="1" applyAlignment="1">
      <alignment vertical="center"/>
    </xf>
    <xf numFmtId="0" fontId="21" fillId="0" borderId="0" xfId="0" applyFont="1" applyAlignment="1">
      <alignment horizontal="center" vertical="center"/>
    </xf>
    <xf numFmtId="0" fontId="0" fillId="2" borderId="4" xfId="0" applyFill="1" applyBorder="1" applyAlignment="1">
      <alignment horizontal="left" vertical="center" wrapText="1"/>
    </xf>
    <xf numFmtId="0" fontId="0" fillId="4" borderId="4" xfId="0" applyFill="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164" fontId="2" fillId="5" borderId="2" xfId="1" applyNumberFormat="1" applyFont="1" applyFill="1" applyBorder="1" applyAlignment="1">
      <alignment horizontal="center" vertical="center" wrapText="1"/>
    </xf>
    <xf numFmtId="0" fontId="29" fillId="5" borderId="0" xfId="1" applyNumberFormat="1" applyFont="1" applyFill="1" applyBorder="1" applyAlignment="1">
      <alignment horizontal="center" vertical="center" wrapText="1"/>
    </xf>
    <xf numFmtId="164" fontId="14" fillId="5" borderId="0" xfId="1" applyNumberFormat="1" applyFont="1" applyFill="1" applyBorder="1"/>
    <xf numFmtId="0" fontId="14" fillId="5" borderId="0" xfId="0" applyFont="1" applyFill="1"/>
    <xf numFmtId="0" fontId="14" fillId="5" borderId="43" xfId="0" applyFont="1" applyFill="1" applyBorder="1"/>
    <xf numFmtId="164" fontId="29" fillId="2" borderId="16" xfId="1" applyNumberFormat="1" applyFont="1" applyFill="1" applyBorder="1" applyAlignment="1">
      <alignment horizontal="center" vertical="center" wrapText="1"/>
    </xf>
    <xf numFmtId="164" fontId="29" fillId="2" borderId="55" xfId="1" applyNumberFormat="1" applyFont="1" applyFill="1" applyBorder="1" applyAlignment="1">
      <alignment horizontal="center" vertical="center" wrapText="1"/>
    </xf>
    <xf numFmtId="0" fontId="29" fillId="2" borderId="56" xfId="1" applyNumberFormat="1" applyFont="1" applyFill="1" applyBorder="1" applyAlignment="1">
      <alignment horizontal="center" vertical="center" wrapText="1"/>
    </xf>
    <xf numFmtId="0" fontId="29" fillId="2" borderId="57" xfId="1" applyNumberFormat="1" applyFont="1" applyFill="1" applyBorder="1" applyAlignment="1">
      <alignment horizontal="center" vertical="center" wrapText="1"/>
    </xf>
    <xf numFmtId="0" fontId="29" fillId="2" borderId="55" xfId="1" applyNumberFormat="1" applyFont="1" applyFill="1" applyBorder="1" applyAlignment="1">
      <alignment horizontal="center" vertical="center" wrapText="1"/>
    </xf>
    <xf numFmtId="164" fontId="29" fillId="2" borderId="56" xfId="1" applyNumberFormat="1" applyFont="1" applyFill="1" applyBorder="1" applyAlignment="1">
      <alignment horizontal="center" vertical="center" wrapText="1"/>
    </xf>
    <xf numFmtId="0" fontId="0" fillId="5" borderId="43" xfId="0" applyFill="1" applyBorder="1" applyAlignment="1">
      <alignment horizontal="center" vertical="center"/>
    </xf>
    <xf numFmtId="0" fontId="13" fillId="5" borderId="0" xfId="0" applyFont="1" applyFill="1" applyAlignment="1">
      <alignment horizontal="center"/>
    </xf>
    <xf numFmtId="0" fontId="0" fillId="5" borderId="0" xfId="0" applyFill="1" applyAlignment="1">
      <alignment horizontal="center" vertical="center" wrapText="1"/>
    </xf>
    <xf numFmtId="0" fontId="0" fillId="5" borderId="7"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1" xfId="0" applyFill="1" applyBorder="1" applyAlignment="1">
      <alignment horizontal="center" vertical="center"/>
    </xf>
    <xf numFmtId="0" fontId="26" fillId="0" borderId="0" xfId="0" applyFont="1" applyAlignment="1">
      <alignment horizontal="center"/>
    </xf>
    <xf numFmtId="0" fontId="6" fillId="0" borderId="0" xfId="0" applyFont="1" applyAlignment="1">
      <alignment horizontal="center" vertical="center"/>
    </xf>
    <xf numFmtId="164" fontId="0" fillId="2" borderId="1" xfId="1" applyNumberFormat="1" applyFont="1" applyFill="1" applyBorder="1" applyAlignment="1">
      <alignment horizontal="center"/>
    </xf>
    <xf numFmtId="165" fontId="0" fillId="0" borderId="3" xfId="2" applyNumberFormat="1" applyFont="1" applyBorder="1" applyAlignment="1">
      <alignment horizontal="center"/>
    </xf>
    <xf numFmtId="164" fontId="0" fillId="2" borderId="4" xfId="0" applyNumberFormat="1" applyFill="1" applyBorder="1" applyAlignment="1">
      <alignment horizontal="center"/>
    </xf>
    <xf numFmtId="165" fontId="0" fillId="0" borderId="5" xfId="2" applyNumberFormat="1" applyFont="1" applyBorder="1" applyAlignment="1">
      <alignment horizontal="center"/>
    </xf>
    <xf numFmtId="164" fontId="0" fillId="2" borderId="6" xfId="0" applyNumberFormat="1" applyFill="1" applyBorder="1" applyAlignment="1">
      <alignment horizontal="center"/>
    </xf>
    <xf numFmtId="165" fontId="0" fillId="0" borderId="8" xfId="2" applyNumberFormat="1" applyFont="1" applyBorder="1" applyAlignment="1">
      <alignment horizontal="center"/>
    </xf>
    <xf numFmtId="0" fontId="9" fillId="0" borderId="2" xfId="0" applyFont="1" applyBorder="1" applyAlignment="1">
      <alignment horizontal="center" vertical="center" wrapText="1"/>
    </xf>
    <xf numFmtId="0" fontId="11" fillId="0" borderId="7" xfId="4" applyFont="1" applyBorder="1" applyAlignment="1">
      <alignment horizontal="center" vertical="center"/>
    </xf>
    <xf numFmtId="0" fontId="24" fillId="5" borderId="30" xfId="0" applyFont="1" applyFill="1" applyBorder="1" applyAlignment="1">
      <alignment vertical="center"/>
    </xf>
    <xf numFmtId="0" fontId="31" fillId="5" borderId="40" xfId="0" applyFont="1" applyFill="1" applyBorder="1" applyAlignment="1">
      <alignment vertical="center" wrapText="1"/>
    </xf>
    <xf numFmtId="0" fontId="0" fillId="5" borderId="0" xfId="0" applyFill="1" applyAlignment="1">
      <alignment wrapText="1"/>
    </xf>
    <xf numFmtId="0" fontId="23" fillId="5" borderId="0" xfId="0" applyFont="1" applyFill="1" applyAlignment="1">
      <alignment wrapText="1"/>
    </xf>
    <xf numFmtId="164" fontId="0" fillId="4" borderId="40" xfId="1" applyNumberFormat="1" applyFont="1" applyFill="1" applyBorder="1" applyAlignment="1">
      <alignment vertical="center" wrapText="1"/>
    </xf>
    <xf numFmtId="164" fontId="0" fillId="4" borderId="0" xfId="1" applyNumberFormat="1" applyFont="1" applyFill="1" applyBorder="1" applyAlignment="1">
      <alignment vertical="center" wrapText="1"/>
    </xf>
    <xf numFmtId="164" fontId="0" fillId="4" borderId="46" xfId="1" applyNumberFormat="1" applyFont="1" applyFill="1" applyBorder="1" applyAlignment="1">
      <alignment vertical="center" wrapText="1"/>
    </xf>
    <xf numFmtId="164" fontId="0" fillId="0" borderId="0" xfId="1" applyNumberFormat="1" applyFont="1" applyAlignment="1">
      <alignment wrapText="1"/>
    </xf>
    <xf numFmtId="0" fontId="31" fillId="5" borderId="0" xfId="0" applyFont="1" applyFill="1" applyAlignment="1">
      <alignment vertical="center"/>
    </xf>
    <xf numFmtId="0" fontId="0" fillId="0" borderId="38" xfId="0" applyBorder="1"/>
    <xf numFmtId="0" fontId="0" fillId="0" borderId="40" xfId="0" applyBorder="1"/>
    <xf numFmtId="0" fontId="0" fillId="0" borderId="42" xfId="0" applyBorder="1"/>
    <xf numFmtId="0" fontId="0" fillId="0" borderId="0" xfId="0"/>
    <xf numFmtId="0" fontId="0" fillId="0" borderId="44" xfId="0" applyBorder="1"/>
    <xf numFmtId="0" fontId="0" fillId="0" borderId="46" xfId="0" applyBorder="1"/>
    <xf numFmtId="0" fontId="27" fillId="0" borderId="42" xfId="0" applyFont="1" applyBorder="1" applyAlignment="1">
      <alignment horizontal="left" vertical="center" wrapText="1" indent="1"/>
    </xf>
    <xf numFmtId="0" fontId="2" fillId="5" borderId="9"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10" xfId="0" applyFont="1" applyFill="1" applyBorder="1" applyAlignment="1">
      <alignment horizontal="center" vertical="center"/>
    </xf>
    <xf numFmtId="0" fontId="29" fillId="0" borderId="9" xfId="0" applyFont="1" applyBorder="1" applyAlignment="1">
      <alignment horizontal="left" vertical="center" wrapText="1"/>
    </xf>
    <xf numFmtId="0" fontId="29" fillId="0" borderId="11" xfId="0" applyFont="1" applyBorder="1" applyAlignment="1">
      <alignment horizontal="left" vertical="center" wrapText="1"/>
    </xf>
    <xf numFmtId="0" fontId="29" fillId="0" borderId="10" xfId="0" applyFont="1" applyBorder="1" applyAlignment="1">
      <alignment horizontal="left" vertical="center" wrapText="1"/>
    </xf>
    <xf numFmtId="0" fontId="0" fillId="0" borderId="0" xfId="0" applyAlignment="1">
      <alignment horizontal="center" vertical="top" wrapText="1"/>
    </xf>
    <xf numFmtId="0" fontId="17" fillId="5" borderId="26" xfId="0" applyFont="1" applyFill="1" applyBorder="1" applyAlignment="1">
      <alignment horizontal="center" vertical="center" wrapText="1"/>
    </xf>
    <xf numFmtId="164" fontId="17" fillId="5" borderId="26" xfId="1" applyNumberFormat="1" applyFont="1" applyFill="1" applyBorder="1" applyAlignment="1">
      <alignment horizontal="center" vertical="center" wrapText="1"/>
    </xf>
    <xf numFmtId="164" fontId="29" fillId="2" borderId="55" xfId="1" applyNumberFormat="1" applyFont="1" applyFill="1" applyBorder="1" applyAlignment="1">
      <alignment horizontal="center" vertical="center" wrapText="1"/>
    </xf>
    <xf numFmtId="164" fontId="16" fillId="5" borderId="14" xfId="1" applyNumberFormat="1" applyFont="1" applyFill="1" applyBorder="1" applyAlignment="1">
      <alignment horizontal="center" vertical="center" wrapText="1"/>
    </xf>
    <xf numFmtId="164" fontId="16" fillId="5" borderId="29" xfId="1" applyNumberFormat="1" applyFont="1" applyFill="1" applyBorder="1" applyAlignment="1">
      <alignment horizontal="center" vertical="center" wrapText="1"/>
    </xf>
    <xf numFmtId="0" fontId="29" fillId="2" borderId="38" xfId="1" applyNumberFormat="1" applyFont="1" applyFill="1" applyBorder="1" applyAlignment="1">
      <alignment horizontal="center" vertical="center" wrapText="1"/>
    </xf>
    <xf numFmtId="0" fontId="29" fillId="2" borderId="41" xfId="1" applyNumberFormat="1" applyFont="1" applyFill="1" applyBorder="1" applyAlignment="1">
      <alignment horizontal="center" vertical="center" wrapText="1"/>
    </xf>
    <xf numFmtId="164" fontId="3" fillId="5" borderId="28" xfId="1" applyNumberFormat="1" applyFont="1" applyFill="1" applyBorder="1" applyAlignment="1">
      <alignment horizontal="center" vertical="center" wrapText="1"/>
    </xf>
    <xf numFmtId="164" fontId="3" fillId="5" borderId="29" xfId="1" applyNumberFormat="1" applyFont="1" applyFill="1" applyBorder="1" applyAlignment="1">
      <alignment horizontal="center" vertical="center" wrapText="1"/>
    </xf>
    <xf numFmtId="0" fontId="5" fillId="5" borderId="0" xfId="0" applyFont="1" applyFill="1" applyAlignment="1">
      <alignment horizontal="center" vertical="center" wrapText="1"/>
    </xf>
    <xf numFmtId="0" fontId="18" fillId="4" borderId="36" xfId="0" applyFont="1" applyFill="1" applyBorder="1" applyAlignment="1">
      <alignment horizontal="center" vertical="center" wrapText="1"/>
    </xf>
    <xf numFmtId="0" fontId="18" fillId="4" borderId="37" xfId="0" applyFont="1" applyFill="1" applyBorder="1" applyAlignment="1">
      <alignment horizontal="center" vertical="center" wrapText="1"/>
    </xf>
    <xf numFmtId="0" fontId="2" fillId="5" borderId="42" xfId="0" applyFont="1" applyFill="1" applyBorder="1" applyAlignment="1">
      <alignment vertical="center"/>
    </xf>
    <xf numFmtId="0" fontId="2" fillId="5" borderId="0" xfId="0" applyFont="1" applyFill="1" applyAlignment="1">
      <alignment vertical="center"/>
    </xf>
    <xf numFmtId="0" fontId="29" fillId="2" borderId="55" xfId="1" applyNumberFormat="1" applyFont="1" applyFill="1" applyBorder="1" applyAlignment="1">
      <alignment horizontal="center" vertical="center" wrapText="1"/>
    </xf>
    <xf numFmtId="0" fontId="12" fillId="0" borderId="0" xfId="0" applyFont="1" applyAlignment="1">
      <alignment horizontal="center" vertical="center" wrapText="1"/>
    </xf>
    <xf numFmtId="0" fontId="3" fillId="5" borderId="40" xfId="0" applyFont="1" applyFill="1" applyBorder="1" applyAlignment="1">
      <alignment horizontal="left" vertical="center" wrapText="1"/>
    </xf>
    <xf numFmtId="0" fontId="0" fillId="0" borderId="2" xfId="0" applyBorder="1" applyAlignment="1">
      <alignment horizontal="center" vertical="center"/>
    </xf>
    <xf numFmtId="0" fontId="0" fillId="0" borderId="7" xfId="0" applyBorder="1" applyAlignment="1">
      <alignment horizontal="center" vertical="center"/>
    </xf>
    <xf numFmtId="0" fontId="2" fillId="5" borderId="7" xfId="0" applyFont="1" applyFill="1" applyBorder="1" applyAlignment="1">
      <alignment horizontal="center" vertical="center" wrapText="1"/>
    </xf>
    <xf numFmtId="0" fontId="0" fillId="2" borderId="11" xfId="0" applyFill="1" applyBorder="1" applyAlignment="1">
      <alignment horizontal="center" vertical="center" wrapText="1"/>
    </xf>
    <xf numFmtId="164" fontId="5" fillId="5" borderId="9" xfId="1" applyNumberFormat="1" applyFont="1" applyFill="1" applyBorder="1" applyAlignment="1">
      <alignment horizontal="center" vertical="center" wrapText="1"/>
    </xf>
    <xf numFmtId="164" fontId="5" fillId="5" borderId="11" xfId="1" applyNumberFormat="1" applyFont="1" applyFill="1" applyBorder="1" applyAlignment="1">
      <alignment horizontal="center" vertical="center" wrapText="1"/>
    </xf>
    <xf numFmtId="164" fontId="5" fillId="5" borderId="10" xfId="1" applyNumberFormat="1" applyFont="1" applyFill="1" applyBorder="1" applyAlignment="1">
      <alignment horizontal="center" vertical="center" wrapText="1"/>
    </xf>
    <xf numFmtId="164" fontId="5" fillId="3" borderId="9" xfId="1" applyNumberFormat="1" applyFont="1" applyFill="1" applyBorder="1" applyAlignment="1">
      <alignment horizontal="center" vertical="center" wrapText="1"/>
    </xf>
    <xf numFmtId="164" fontId="5" fillId="3" borderId="11" xfId="1" applyNumberFormat="1" applyFont="1" applyFill="1" applyBorder="1" applyAlignment="1">
      <alignment horizontal="center" vertical="center" wrapText="1"/>
    </xf>
    <xf numFmtId="164" fontId="5" fillId="3" borderId="10" xfId="1"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164" fontId="6" fillId="7" borderId="1" xfId="0" applyNumberFormat="1" applyFont="1" applyFill="1" applyBorder="1" applyAlignment="1">
      <alignment horizontal="center" vertical="center" wrapText="1"/>
    </xf>
    <xf numFmtId="164" fontId="6" fillId="7" borderId="3" xfId="0" applyNumberFormat="1" applyFont="1" applyFill="1" applyBorder="1" applyAlignment="1">
      <alignment horizontal="center" vertical="center" wrapText="1"/>
    </xf>
    <xf numFmtId="164" fontId="6" fillId="7" borderId="6" xfId="0" applyNumberFormat="1" applyFont="1" applyFill="1" applyBorder="1" applyAlignment="1">
      <alignment horizontal="center" vertical="center" wrapText="1"/>
    </xf>
    <xf numFmtId="164" fontId="6" fillId="7" borderId="8" xfId="0" applyNumberFormat="1" applyFont="1" applyFill="1" applyBorder="1" applyAlignment="1">
      <alignment horizontal="center" vertical="center" wrapText="1"/>
    </xf>
    <xf numFmtId="0" fontId="30" fillId="2" borderId="9" xfId="0" applyFont="1" applyFill="1" applyBorder="1" applyAlignment="1">
      <alignment horizontal="right" vertical="center" indent="1"/>
    </xf>
    <xf numFmtId="0" fontId="30" fillId="2" borderId="11" xfId="0" applyFont="1" applyFill="1" applyBorder="1" applyAlignment="1">
      <alignment horizontal="right" vertical="center" indent="1"/>
    </xf>
    <xf numFmtId="0" fontId="30" fillId="2" borderId="10" xfId="0" applyFont="1" applyFill="1" applyBorder="1" applyAlignment="1">
      <alignment horizontal="right" vertical="center" indent="1"/>
    </xf>
    <xf numFmtId="0" fontId="9" fillId="0" borderId="2" xfId="0" applyFont="1" applyBorder="1" applyAlignment="1">
      <alignment horizontal="center" vertical="center" wrapText="1"/>
    </xf>
    <xf numFmtId="0" fontId="0" fillId="0" borderId="0" xfId="0" applyAlignment="1">
      <alignment vertical="center" wrapText="1"/>
    </xf>
    <xf numFmtId="0" fontId="0" fillId="0" borderId="5"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11" fillId="0" borderId="0" xfId="4" applyFont="1" applyBorder="1" applyAlignment="1">
      <alignment horizontal="center" vertical="center"/>
    </xf>
    <xf numFmtId="0" fontId="11" fillId="0" borderId="7" xfId="4" applyFont="1" applyBorder="1" applyAlignment="1">
      <alignment horizontal="center" vertical="center"/>
    </xf>
    <xf numFmtId="164" fontId="18" fillId="2" borderId="1" xfId="1" applyNumberFormat="1" applyFont="1" applyFill="1" applyBorder="1" applyAlignment="1">
      <alignment horizontal="left" vertical="center" wrapText="1" indent="1"/>
    </xf>
    <xf numFmtId="164" fontId="18" fillId="2" borderId="2" xfId="1" applyNumberFormat="1" applyFont="1" applyFill="1" applyBorder="1" applyAlignment="1">
      <alignment horizontal="left" vertical="center" wrapText="1" indent="1"/>
    </xf>
    <xf numFmtId="164" fontId="18" fillId="2" borderId="3" xfId="1" applyNumberFormat="1" applyFont="1" applyFill="1" applyBorder="1" applyAlignment="1">
      <alignment horizontal="left" vertical="center" wrapText="1" indent="1"/>
    </xf>
    <xf numFmtId="164" fontId="18" fillId="2" borderId="6" xfId="1" applyNumberFormat="1" applyFont="1" applyFill="1" applyBorder="1" applyAlignment="1">
      <alignment horizontal="left" vertical="center" wrapText="1" indent="1"/>
    </xf>
    <xf numFmtId="164" fontId="18" fillId="2" borderId="7" xfId="1" applyNumberFormat="1" applyFont="1" applyFill="1" applyBorder="1" applyAlignment="1">
      <alignment horizontal="left" vertical="center" wrapText="1" indent="1"/>
    </xf>
    <xf numFmtId="164" fontId="18" fillId="2" borderId="8" xfId="1" applyNumberFormat="1" applyFont="1" applyFill="1" applyBorder="1" applyAlignment="1">
      <alignment horizontal="left" vertical="center" wrapText="1" indent="1"/>
    </xf>
    <xf numFmtId="0" fontId="4" fillId="2" borderId="0" xfId="0" applyFont="1" applyFill="1" applyAlignment="1">
      <alignment horizontal="center" vertical="center"/>
    </xf>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0" fillId="2" borderId="9" xfId="0" applyFill="1" applyBorder="1" applyAlignment="1">
      <alignment horizontal="left" vertical="center" wrapText="1" indent="1"/>
    </xf>
    <xf numFmtId="0" fontId="0" fillId="2" borderId="11" xfId="0" applyFill="1" applyBorder="1" applyAlignment="1">
      <alignment horizontal="left" vertical="center" wrapText="1" indent="1"/>
    </xf>
    <xf numFmtId="0" fontId="0" fillId="2" borderId="11" xfId="0" applyFill="1" applyBorder="1" applyAlignment="1">
      <alignment horizontal="left" vertical="center" wrapText="1"/>
    </xf>
    <xf numFmtId="0" fontId="38" fillId="9" borderId="9"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35" fillId="2" borderId="9" xfId="0" applyFont="1" applyFill="1" applyBorder="1" applyAlignment="1">
      <alignment horizontal="center" vertical="center"/>
    </xf>
    <xf numFmtId="0" fontId="35" fillId="2" borderId="11" xfId="0" applyFont="1" applyFill="1" applyBorder="1" applyAlignment="1">
      <alignment horizontal="center" vertical="center"/>
    </xf>
    <xf numFmtId="0" fontId="35" fillId="2" borderId="10" xfId="0" applyFont="1" applyFill="1" applyBorder="1" applyAlignment="1">
      <alignment horizontal="center" vertical="center"/>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0" xfId="0" applyFont="1" applyBorder="1" applyAlignment="1">
      <alignment horizontal="left" vertical="center" wrapText="1"/>
    </xf>
    <xf numFmtId="0" fontId="9" fillId="0" borderId="5"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0" fillId="0" borderId="15" xfId="0" applyFont="1" applyBorder="1" applyAlignment="1">
      <alignment horizontal="left" vertical="center" wrapText="1"/>
    </xf>
    <xf numFmtId="0" fontId="37" fillId="9" borderId="9" xfId="0" applyFont="1" applyFill="1" applyBorder="1" applyAlignment="1">
      <alignment horizontal="left" vertical="center" wrapText="1"/>
    </xf>
    <xf numFmtId="0" fontId="37" fillId="0" borderId="15" xfId="0" applyFont="1" applyBorder="1" applyAlignment="1">
      <alignment horizontal="left" vertical="center" wrapText="1"/>
    </xf>
    <xf numFmtId="0" fontId="37" fillId="0" borderId="9" xfId="0" applyFont="1" applyBorder="1" applyAlignment="1">
      <alignment horizontal="left" vertical="center" wrapText="1"/>
    </xf>
    <xf numFmtId="0" fontId="27" fillId="4" borderId="16" xfId="2" applyNumberFormat="1" applyFont="1" applyFill="1" applyBorder="1" applyAlignment="1">
      <alignment vertical="center" wrapText="1"/>
    </xf>
    <xf numFmtId="0" fontId="10" fillId="5" borderId="0" xfId="0" applyFont="1" applyFill="1" applyAlignment="1">
      <alignment horizontal="center" vertical="center" wrapText="1"/>
    </xf>
    <xf numFmtId="0" fontId="0" fillId="5" borderId="0" xfId="0" applyFill="1" applyAlignment="1">
      <alignment horizontal="center"/>
    </xf>
    <xf numFmtId="0" fontId="23" fillId="5" borderId="0" xfId="0" applyFont="1" applyFill="1" applyAlignment="1">
      <alignment horizontal="center"/>
    </xf>
    <xf numFmtId="9" fontId="0" fillId="4" borderId="40" xfId="2" applyFont="1" applyFill="1" applyBorder="1" applyAlignment="1">
      <alignment horizontal="center" vertical="center"/>
    </xf>
    <xf numFmtId="9" fontId="0" fillId="4" borderId="0" xfId="2" applyFont="1" applyFill="1" applyBorder="1" applyAlignment="1">
      <alignment horizontal="center" vertical="center"/>
    </xf>
    <xf numFmtId="9" fontId="0" fillId="4" borderId="46" xfId="2" applyFont="1" applyFill="1" applyBorder="1" applyAlignment="1">
      <alignment horizontal="center" vertical="center"/>
    </xf>
    <xf numFmtId="0" fontId="0" fillId="5" borderId="42" xfId="0" applyFill="1" applyBorder="1" applyAlignment="1">
      <alignment vertical="center"/>
    </xf>
    <xf numFmtId="164" fontId="2" fillId="5" borderId="0" xfId="1" applyNumberFormat="1" applyFont="1" applyFill="1" applyBorder="1" applyAlignment="1">
      <alignment horizontal="right" vertical="center"/>
    </xf>
    <xf numFmtId="0" fontId="0" fillId="0" borderId="1" xfId="0" applyBorder="1" applyAlignment="1">
      <alignmen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vertical="center"/>
    </xf>
    <xf numFmtId="0" fontId="0" fillId="0" borderId="0" xfId="0" applyBorder="1" applyAlignment="1">
      <alignment horizontal="center" vertical="center"/>
    </xf>
    <xf numFmtId="0" fontId="0" fillId="0" borderId="0"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vertical="center"/>
    </xf>
    <xf numFmtId="0" fontId="0" fillId="0" borderId="7" xfId="0" applyBorder="1" applyAlignment="1">
      <alignment horizontal="left" vertical="center" wrapText="1"/>
    </xf>
    <xf numFmtId="0" fontId="0" fillId="0" borderId="8" xfId="0" applyBorder="1" applyAlignment="1">
      <alignment horizontal="left" vertical="center" wrapText="1"/>
    </xf>
    <xf numFmtId="0" fontId="31" fillId="5" borderId="53" xfId="0" applyFont="1" applyFill="1" applyBorder="1" applyAlignment="1">
      <alignment vertical="center"/>
    </xf>
    <xf numFmtId="0" fontId="31" fillId="5" borderId="54" xfId="0" applyFont="1" applyFill="1" applyBorder="1" applyAlignment="1">
      <alignment vertical="center"/>
    </xf>
    <xf numFmtId="164" fontId="3" fillId="5" borderId="1" xfId="1" applyNumberFormat="1" applyFont="1" applyFill="1" applyBorder="1" applyAlignment="1">
      <alignment horizontal="center" vertical="center" wrapText="1"/>
    </xf>
    <xf numFmtId="164" fontId="3" fillId="5" borderId="3" xfId="1" applyNumberFormat="1" applyFont="1" applyFill="1" applyBorder="1" applyAlignment="1">
      <alignment horizontal="center" vertical="center" wrapText="1"/>
    </xf>
    <xf numFmtId="164" fontId="3" fillId="5" borderId="2" xfId="1" applyNumberFormat="1"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12" xfId="0" applyFont="1" applyFill="1" applyBorder="1" applyAlignment="1">
      <alignment horizontal="center" vertical="center" wrapText="1"/>
    </xf>
  </cellXfs>
  <cellStyles count="7">
    <cellStyle name="Comma" xfId="3" builtinId="3"/>
    <cellStyle name="Currency" xfId="1" builtinId="4"/>
    <cellStyle name="Hyperlink" xfId="4" builtinId="8"/>
    <cellStyle name="Hyperlink 2" xfId="6" xr:uid="{81ECDB6D-C52F-47C1-8BD0-D57E73F369CF}"/>
    <cellStyle name="Normal" xfId="0" builtinId="0"/>
    <cellStyle name="Normal 2" xfId="5" xr:uid="{FA4E68A9-EDA5-46E9-9930-8C9C071B4E7D}"/>
    <cellStyle name="Percent" xfId="2" builtinId="5"/>
  </cellStyles>
  <dxfs count="19">
    <dxf>
      <fill>
        <patternFill>
          <bgColor theme="0" tint="-0.14996795556505021"/>
        </patternFill>
      </fill>
    </dxf>
    <dxf>
      <fill>
        <patternFill>
          <bgColor theme="0"/>
        </patternFill>
      </fill>
    </dxf>
    <dxf>
      <alignment horizontal="left" vertical="center" textRotation="0" wrapText="1" indent="0" justifyLastLine="0" shrinkToFit="0" readingOrder="0"/>
      <border diagonalUp="0" diagonalDown="0" outline="0">
        <left style="medium">
          <color indexed="64"/>
        </left>
        <right/>
        <top style="medium">
          <color theme="0"/>
        </top>
        <bottom style="medium">
          <color theme="0"/>
        </bottom>
      </border>
    </dxf>
    <dxf>
      <fill>
        <patternFill patternType="solid">
          <fgColor indexed="64"/>
          <bgColor theme="4" tint="0.79998168889431442"/>
        </patternFill>
      </fill>
      <alignment horizontal="left" vertical="center" textRotation="0" wrapText="1" indent="0" justifyLastLine="0" shrinkToFit="0" readingOrder="0"/>
      <border diagonalUp="0" diagonalDown="0" outline="0">
        <left/>
        <right style="medium">
          <color indexed="64"/>
        </right>
        <top style="medium">
          <color theme="0"/>
        </top>
        <bottom style="medium">
          <color theme="0"/>
        </bottom>
      </border>
    </dxf>
    <dxf>
      <font>
        <strike val="0"/>
        <outline val="0"/>
        <shadow val="0"/>
        <u val="none"/>
        <vertAlign val="baseline"/>
        <sz val="12"/>
        <color theme="0"/>
        <name val="Calibri"/>
        <family val="2"/>
        <scheme val="minor"/>
      </font>
      <fill>
        <patternFill patternType="solid">
          <fgColor indexed="64"/>
          <bgColor rgb="FF002060"/>
        </patternFill>
      </fill>
      <alignment horizontal="center" vertical="center" textRotation="0" wrapText="0" indent="0" justifyLastLine="0" shrinkToFit="0" readingOrder="0"/>
    </dxf>
    <dxf>
      <border diagonalUp="0" diagonalDown="0">
        <left style="medium">
          <color theme="1"/>
        </left>
        <right style="medium">
          <color theme="1"/>
        </right>
        <top style="medium">
          <color theme="1"/>
        </top>
        <bottom style="medium">
          <color theme="1"/>
        </bottom>
      </border>
    </dxf>
    <dxf>
      <alignment horizontal="left" vertical="center" textRotation="0" indent="0" justifyLastLine="0" shrinkToFit="0" readingOrder="0"/>
    </dxf>
    <dxf>
      <font>
        <strike val="0"/>
        <outline val="0"/>
        <shadow val="0"/>
        <u val="none"/>
        <vertAlign val="baseline"/>
        <sz val="14"/>
        <color theme="1"/>
        <name val="Calibri"/>
        <family val="2"/>
        <scheme val="minor"/>
      </font>
      <alignment vertical="center" textRotation="0" wrapText="0" indent="0" justifyLastLine="0" shrinkToFit="0" readingOrder="0"/>
    </dxf>
    <dxf>
      <fill>
        <patternFill>
          <bgColor theme="0"/>
        </patternFill>
      </fill>
    </dxf>
    <dxf>
      <fill>
        <patternFill>
          <bgColor theme="4"/>
        </patternFill>
      </fill>
    </dxf>
    <dxf>
      <fill>
        <patternFill>
          <bgColor theme="6" tint="0.79998168889431442"/>
        </patternFill>
      </fill>
    </dxf>
    <dxf>
      <fill>
        <patternFill>
          <bgColor theme="6" tint="0.39994506668294322"/>
        </patternFill>
      </fill>
    </dxf>
    <dxf>
      <font>
        <color theme="0"/>
      </font>
      <fill>
        <patternFill>
          <bgColor theme="9" tint="-0.499984740745262"/>
        </patternFill>
      </fill>
    </dxf>
    <dxf>
      <fill>
        <patternFill>
          <bgColor theme="7" tint="0.59996337778862885"/>
        </patternFill>
      </fill>
    </dxf>
    <dxf>
      <font>
        <b/>
        <i val="0"/>
        <color theme="0"/>
      </font>
      <fill>
        <patternFill>
          <bgColor rgb="FF002060"/>
        </patternFill>
      </fill>
    </dxf>
    <dxf>
      <border>
        <left style="thick">
          <color auto="1"/>
        </left>
        <right style="thick">
          <color auto="1"/>
        </right>
        <top/>
        <bottom style="thick">
          <color auto="1"/>
        </bottom>
        <vertical/>
        <horizontal/>
      </border>
    </dxf>
    <dxf>
      <fill>
        <patternFill>
          <bgColor theme="9" tint="0.79998168889431442"/>
        </patternFill>
      </fill>
    </dxf>
    <dxf>
      <fill>
        <patternFill>
          <bgColor theme="9" tint="0.39994506668294322"/>
        </patternFill>
      </fill>
    </dxf>
    <dxf>
      <font>
        <color theme="0"/>
      </font>
      <fill>
        <patternFill>
          <bgColor theme="9" tint="-0.499984740745262"/>
        </patternFill>
      </fill>
    </dxf>
  </dxfs>
  <tableStyles count="4" defaultTableStyle="TableStyleMedium2" defaultPivotStyle="PivotStyleLight16">
    <tableStyle name="HDR Input Table" pivot="0" count="3" xr9:uid="{A02FE606-41EE-4D59-ADCE-F3FB12B5BFB0}">
      <tableStyleElement type="headerRow" dxfId="18"/>
      <tableStyleElement type="firstRowStripe" dxfId="17"/>
      <tableStyleElement type="secondRowStripe" dxfId="16"/>
    </tableStyle>
    <tableStyle name="RiskTable" pivot="0" count="3" xr9:uid="{5C9F0D27-DE3D-4C66-A2AB-6F4E4C81A71F}">
      <tableStyleElement type="wholeTable" dxfId="15"/>
      <tableStyleElement type="headerRow" dxfId="14"/>
      <tableStyleElement type="firstRowStripe" dxfId="13"/>
    </tableStyle>
    <tableStyle name="Table Style 1" pivot="0" count="3" xr9:uid="{8E683698-0E78-4A8E-B076-BB6914369B35}">
      <tableStyleElement type="headerRow" dxfId="12"/>
      <tableStyleElement type="firstRowStripe" dxfId="11"/>
      <tableStyleElement type="secondRowStripe" dxfId="10"/>
    </tableStyle>
    <tableStyle name="Table Style 2" pivot="0" count="2" xr9:uid="{1D2228B8-83E3-4C14-BB57-266E5B2F82B1}">
      <tableStyleElement type="firstRowStripe" dxfId="9"/>
      <tableStyleElement type="secondRowStripe" dxfId="8"/>
    </tableStyle>
  </tableStyles>
  <colors>
    <mruColors>
      <color rgb="FF9503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35879619899316"/>
          <c:y val="5.0750259991085997E-2"/>
          <c:w val="0.66841088315465802"/>
          <c:h val="0.73239075884745175"/>
        </c:manualLayout>
      </c:layout>
      <c:scatterChart>
        <c:scatterStyle val="smoothMarker"/>
        <c:varyColors val="0"/>
        <c:ser>
          <c:idx val="0"/>
          <c:order val="0"/>
          <c:spPr>
            <a:ln w="19050" cap="rnd">
              <a:solidFill>
                <a:schemeClr val="accent6">
                  <a:lumMod val="50000"/>
                </a:schemeClr>
              </a:solidFill>
              <a:prstDash val="solid"/>
              <a:round/>
            </a:ln>
            <a:effectLst/>
          </c:spPr>
          <c:marker>
            <c:symbol val="none"/>
          </c:marker>
          <c:xVal>
            <c:numRef>
              <c:f>'Risk Estimates'!$AC$6:$AC$62</c:f>
              <c:numCache>
                <c:formatCode>General</c:formatCode>
                <c:ptCount val="57"/>
              </c:numCache>
            </c:numRef>
          </c:xVal>
          <c:yVal>
            <c:numRef>
              <c:f>'Risk Estimates'!$AD$6:$AD$62</c:f>
              <c:numCache>
                <c:formatCode>General</c:formatCode>
                <c:ptCount val="57"/>
              </c:numCache>
            </c:numRef>
          </c:yVal>
          <c:smooth val="1"/>
          <c:extLst>
            <c:ext xmlns:c16="http://schemas.microsoft.com/office/drawing/2014/chart" uri="{C3380CC4-5D6E-409C-BE32-E72D297353CC}">
              <c16:uniqueId val="{00000000-1949-4BF8-BD56-B332871CD5BC}"/>
            </c:ext>
          </c:extLst>
        </c:ser>
        <c:ser>
          <c:idx val="1"/>
          <c:order val="1"/>
          <c:spPr>
            <a:ln w="19050" cap="rnd">
              <a:solidFill>
                <a:schemeClr val="accent2"/>
              </a:solidFill>
              <a:round/>
            </a:ln>
            <a:effectLst/>
          </c:spPr>
          <c:marker>
            <c:symbol val="none"/>
          </c:marker>
          <c:xVal>
            <c:strRef>
              <c:f>'[1]Simple One4One Substitution'!#REF!</c:f>
              <c:strCache>
                <c:ptCount val="1"/>
                <c:pt idx="0">
                  <c:v>#REF!</c:v>
                </c:pt>
              </c:strCache>
            </c:strRef>
          </c:xVal>
          <c:yVal>
            <c:numRef>
              <c:f>'[1]Simple One4One Substitution'!#REF!</c:f>
              <c:numCache>
                <c:formatCode>General</c:formatCode>
                <c:ptCount val="1"/>
                <c:pt idx="0">
                  <c:v>1</c:v>
                </c:pt>
              </c:numCache>
            </c:numRef>
          </c:yVal>
          <c:smooth val="1"/>
          <c:extLst>
            <c:ext xmlns:c16="http://schemas.microsoft.com/office/drawing/2014/chart" uri="{C3380CC4-5D6E-409C-BE32-E72D297353CC}">
              <c16:uniqueId val="{00000001-1949-4BF8-BD56-B332871CD5BC}"/>
            </c:ext>
          </c:extLst>
        </c:ser>
        <c:dLbls>
          <c:showLegendKey val="0"/>
          <c:showVal val="0"/>
          <c:showCatName val="0"/>
          <c:showSerName val="0"/>
          <c:showPercent val="0"/>
          <c:showBubbleSize val="0"/>
        </c:dLbls>
        <c:axId val="197526776"/>
        <c:axId val="197529520"/>
      </c:scatterChart>
      <c:valAx>
        <c:axId val="197526776"/>
        <c:scaling>
          <c:logBase val="10"/>
          <c:orientation val="minMax"/>
          <c:max val="100000000"/>
          <c:min val="500000"/>
        </c:scaling>
        <c:delete val="0"/>
        <c:axPos val="b"/>
        <c:majorGridlines>
          <c:spPr>
            <a:ln w="15875" cap="flat" cmpd="sng" algn="ctr">
              <a:solidFill>
                <a:schemeClr val="tx1"/>
              </a:solidFill>
              <a:round/>
            </a:ln>
            <a:effectLst/>
          </c:spPr>
        </c:majorGridlines>
        <c:minorGridlines>
          <c:spPr>
            <a:ln w="9525" cap="flat" cmpd="sng" algn="ctr">
              <a:solidFill>
                <a:schemeClr val="bg2">
                  <a:lumMod val="75000"/>
                </a:schemeClr>
              </a:solidFill>
              <a:round/>
            </a:ln>
            <a:effectLst/>
          </c:spPr>
        </c:minorGridlines>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sz="1100" b="1"/>
                  <a:t>Loss Exceeded</a:t>
                </a:r>
              </a:p>
            </c:rich>
          </c:tx>
          <c:layout>
            <c:manualLayout>
              <c:xMode val="edge"/>
              <c:yMode val="edge"/>
              <c:x val="0.41474782294972373"/>
              <c:y val="0.91483806269499335"/>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97529520"/>
        <c:crossesAt val="1.0000000000000002E-3"/>
        <c:crossBetween val="midCat"/>
      </c:valAx>
      <c:valAx>
        <c:axId val="197529520"/>
        <c:scaling>
          <c:orientation val="minMax"/>
          <c:max val="1"/>
          <c:min val="1.0000000000000002E-2"/>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sz="1100" b="1"/>
                  <a:t>Probability of Exceeding Loss</a:t>
                </a:r>
              </a:p>
            </c:rich>
          </c:tx>
          <c:layout>
            <c:manualLayout>
              <c:xMode val="edge"/>
              <c:yMode val="edge"/>
              <c:x val="3.2882808321958085E-2"/>
              <c:y val="5.6244700181708053E-2"/>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197526776"/>
        <c:crossesAt val="1000000"/>
        <c:crossBetween val="midCat"/>
      </c:valAx>
      <c:spPr>
        <a:noFill/>
        <a:ln>
          <a:solidFill>
            <a:schemeClr val="tx2"/>
          </a:solid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07238152953383"/>
          <c:y val="0.10898935897654874"/>
          <c:w val="0.77074307121410668"/>
          <c:h val="0.73131842792969748"/>
        </c:manualLayout>
      </c:layout>
      <c:scatterChart>
        <c:scatterStyle val="smoothMarker"/>
        <c:varyColors val="0"/>
        <c:ser>
          <c:idx val="0"/>
          <c:order val="0"/>
          <c:tx>
            <c:v>Inherent Risk</c:v>
          </c:tx>
          <c:spPr>
            <a:ln w="19050" cap="rnd">
              <a:solidFill>
                <a:srgbClr val="FF0000"/>
              </a:solidFill>
              <a:round/>
            </a:ln>
            <a:effectLst/>
          </c:spPr>
          <c:marker>
            <c:symbol val="none"/>
          </c:marker>
          <c:xVal>
            <c:numRef>
              <c:f>'Loss Exceedance Curve'!$R$9:$R$129</c:f>
              <c:numCache>
                <c:formatCode>_("$"* #,##0_);_("$"* \(#,##0\);_("$"* "-"??_);_(@_)</c:formatCode>
                <c:ptCount val="121"/>
                <c:pt idx="0">
                  <c:v>1E-4</c:v>
                </c:pt>
                <c:pt idx="1">
                  <c:v>500000.0001</c:v>
                </c:pt>
                <c:pt idx="2">
                  <c:v>1000000.0001000001</c:v>
                </c:pt>
                <c:pt idx="3">
                  <c:v>1070000.0001070001</c:v>
                </c:pt>
                <c:pt idx="4">
                  <c:v>1144900.0001144903</c:v>
                </c:pt>
                <c:pt idx="5">
                  <c:v>1225043.0001225048</c:v>
                </c:pt>
                <c:pt idx="6">
                  <c:v>1310796.0101310802</c:v>
                </c:pt>
                <c:pt idx="7">
                  <c:v>1402551.730840256</c:v>
                </c:pt>
                <c:pt idx="8">
                  <c:v>1500730.351999074</c:v>
                </c:pt>
                <c:pt idx="9">
                  <c:v>1605781.4766390093</c:v>
                </c:pt>
                <c:pt idx="10">
                  <c:v>1718186.1800037401</c:v>
                </c:pt>
                <c:pt idx="11">
                  <c:v>1838459.2126040021</c:v>
                </c:pt>
                <c:pt idx="12">
                  <c:v>1967151.3574862822</c:v>
                </c:pt>
                <c:pt idx="13">
                  <c:v>2104851.952510322</c:v>
                </c:pt>
                <c:pt idx="14">
                  <c:v>2252191.5891860449</c:v>
                </c:pt>
                <c:pt idx="15">
                  <c:v>2409845.0004290682</c:v>
                </c:pt>
                <c:pt idx="16">
                  <c:v>2578534.1504591033</c:v>
                </c:pt>
                <c:pt idx="17">
                  <c:v>2759031.5409912406</c:v>
                </c:pt>
                <c:pt idx="18">
                  <c:v>2952163.7488606279</c:v>
                </c:pt>
                <c:pt idx="19">
                  <c:v>3158815.2112808721</c:v>
                </c:pt>
                <c:pt idx="20">
                  <c:v>3379932.2760705333</c:v>
                </c:pt>
                <c:pt idx="21">
                  <c:v>3616527.5353954709</c:v>
                </c:pt>
                <c:pt idx="22">
                  <c:v>3869684.4628731543</c:v>
                </c:pt>
                <c:pt idx="23">
                  <c:v>4140562.3752742754</c:v>
                </c:pt>
                <c:pt idx="24">
                  <c:v>4430401.7415434746</c:v>
                </c:pt>
                <c:pt idx="25">
                  <c:v>4740529.8634515181</c:v>
                </c:pt>
                <c:pt idx="26">
                  <c:v>5072366.9538931251</c:v>
                </c:pt>
                <c:pt idx="27">
                  <c:v>5427432.6406656438</c:v>
                </c:pt>
                <c:pt idx="28">
                  <c:v>5807352.9255122393</c:v>
                </c:pt>
                <c:pt idx="29">
                  <c:v>6213867.6302980967</c:v>
                </c:pt>
                <c:pt idx="30">
                  <c:v>6648838.3644189639</c:v>
                </c:pt>
                <c:pt idx="31">
                  <c:v>7114257.0499282917</c:v>
                </c:pt>
                <c:pt idx="32">
                  <c:v>7612255.0434232727</c:v>
                </c:pt>
                <c:pt idx="33">
                  <c:v>8145112.8964629024</c:v>
                </c:pt>
                <c:pt idx="34">
                  <c:v>8715270.7992153056</c:v>
                </c:pt>
                <c:pt idx="35">
                  <c:v>9325339.7551603783</c:v>
                </c:pt>
                <c:pt idx="36">
                  <c:v>9978113.5380216055</c:v>
                </c:pt>
                <c:pt idx="37">
                  <c:v>10676581.485683119</c:v>
                </c:pt>
                <c:pt idx="38">
                  <c:v>11423942.189680938</c:v>
                </c:pt>
                <c:pt idx="39">
                  <c:v>12223618.142958604</c:v>
                </c:pt>
                <c:pt idx="40">
                  <c:v>13079271.412965707</c:v>
                </c:pt>
                <c:pt idx="41">
                  <c:v>13994820.411873307</c:v>
                </c:pt>
                <c:pt idx="42">
                  <c:v>14974457.840704439</c:v>
                </c:pt>
                <c:pt idx="43">
                  <c:v>16022669.889553752</c:v>
                </c:pt>
                <c:pt idx="44">
                  <c:v>17144256.781822514</c:v>
                </c:pt>
                <c:pt idx="45">
                  <c:v>18344354.756550092</c:v>
                </c:pt>
                <c:pt idx="46">
                  <c:v>19628459.589508601</c:v>
                </c:pt>
                <c:pt idx="47">
                  <c:v>21002451.760774203</c:v>
                </c:pt>
                <c:pt idx="48">
                  <c:v>22472623.384028398</c:v>
                </c:pt>
                <c:pt idx="49">
                  <c:v>24045707.020910386</c:v>
                </c:pt>
                <c:pt idx="50">
                  <c:v>25728906.512374114</c:v>
                </c:pt>
                <c:pt idx="51">
                  <c:v>27529929.968240302</c:v>
                </c:pt>
                <c:pt idx="52">
                  <c:v>29457025.066017125</c:v>
                </c:pt>
                <c:pt idx="53">
                  <c:v>31519016.820638325</c:v>
                </c:pt>
                <c:pt idx="54">
                  <c:v>33725347.99808301</c:v>
                </c:pt>
                <c:pt idx="55">
                  <c:v>36086122.357948825</c:v>
                </c:pt>
                <c:pt idx="56">
                  <c:v>38612150.923005246</c:v>
                </c:pt>
                <c:pt idx="57">
                  <c:v>41315001.487615615</c:v>
                </c:pt>
                <c:pt idx="58">
                  <c:v>44207051.591748714</c:v>
                </c:pt>
                <c:pt idx="59">
                  <c:v>47301545.203171127</c:v>
                </c:pt>
                <c:pt idx="60">
                  <c:v>50612653.367393106</c:v>
                </c:pt>
                <c:pt idx="61">
                  <c:v>54155539.103110626</c:v>
                </c:pt>
                <c:pt idx="62">
                  <c:v>57946426.840328373</c:v>
                </c:pt>
                <c:pt idx="63">
                  <c:v>62002676.719151363</c:v>
                </c:pt>
                <c:pt idx="64">
                  <c:v>66342864.089491963</c:v>
                </c:pt>
                <c:pt idx="65">
                  <c:v>70986864.575756401</c:v>
                </c:pt>
                <c:pt idx="66">
                  <c:v>75955945.096059352</c:v>
                </c:pt>
                <c:pt idx="67">
                  <c:v>81272861.252783507</c:v>
                </c:pt>
                <c:pt idx="68">
                  <c:v>86961961.540478364</c:v>
                </c:pt>
                <c:pt idx="69">
                  <c:v>93049298.848311856</c:v>
                </c:pt>
                <c:pt idx="70">
                  <c:v>99562749.767693698</c:v>
                </c:pt>
                <c:pt idx="71">
                  <c:v>106532142.25143227</c:v>
                </c:pt>
                <c:pt idx="72">
                  <c:v>113989392.20903254</c:v>
                </c:pt>
                <c:pt idx="73">
                  <c:v>121968649.66366482</c:v>
                </c:pt>
                <c:pt idx="74">
                  <c:v>130506455.14012136</c:v>
                </c:pt>
                <c:pt idx="75">
                  <c:v>139641906.99992985</c:v>
                </c:pt>
                <c:pt idx="76">
                  <c:v>149416840.48992494</c:v>
                </c:pt>
                <c:pt idx="77">
                  <c:v>159876019.3242197</c:v>
                </c:pt>
                <c:pt idx="78">
                  <c:v>171067340.67691508</c:v>
                </c:pt>
                <c:pt idx="79">
                  <c:v>183042054.52429914</c:v>
                </c:pt>
                <c:pt idx="80">
                  <c:v>195854998.34100011</c:v>
                </c:pt>
                <c:pt idx="81">
                  <c:v>209564848.22487012</c:v>
                </c:pt>
                <c:pt idx="82">
                  <c:v>224234387.60061103</c:v>
                </c:pt>
                <c:pt idx="83">
                  <c:v>239930794.73265383</c:v>
                </c:pt>
                <c:pt idx="84">
                  <c:v>256725950.36393961</c:v>
                </c:pt>
                <c:pt idx="85">
                  <c:v>274696766.88941538</c:v>
                </c:pt>
                <c:pt idx="86">
                  <c:v>293925540.57167447</c:v>
                </c:pt>
                <c:pt idx="87">
                  <c:v>314500328.41169173</c:v>
                </c:pt>
                <c:pt idx="88">
                  <c:v>336515351.40051019</c:v>
                </c:pt>
                <c:pt idx="89">
                  <c:v>360071425.99854594</c:v>
                </c:pt>
                <c:pt idx="90">
                  <c:v>385276425.81844419</c:v>
                </c:pt>
                <c:pt idx="91">
                  <c:v>412245775.62573528</c:v>
                </c:pt>
                <c:pt idx="92">
                  <c:v>441102979.91953677</c:v>
                </c:pt>
                <c:pt idx="93">
                  <c:v>471980188.51390439</c:v>
                </c:pt>
                <c:pt idx="94">
                  <c:v>505018801.70987773</c:v>
                </c:pt>
                <c:pt idx="95">
                  <c:v>540370117.82956922</c:v>
                </c:pt>
                <c:pt idx="96">
                  <c:v>578196026.0776391</c:v>
                </c:pt>
                <c:pt idx="97">
                  <c:v>618669747.90307391</c:v>
                </c:pt>
                <c:pt idx="98">
                  <c:v>661976630.25628912</c:v>
                </c:pt>
                <c:pt idx="99">
                  <c:v>708314994.37422943</c:v>
                </c:pt>
                <c:pt idx="100">
                  <c:v>757897043.98042548</c:v>
                </c:pt>
                <c:pt idx="101">
                  <c:v>810949837.05905533</c:v>
                </c:pt>
                <c:pt idx="102">
                  <c:v>867716325.6531893</c:v>
                </c:pt>
                <c:pt idx="103">
                  <c:v>928456468.44891262</c:v>
                </c:pt>
                <c:pt idx="104">
                  <c:v>993448421.24033654</c:v>
                </c:pt>
                <c:pt idx="105">
                  <c:v>1062989810.7271602</c:v>
                </c:pt>
                <c:pt idx="106">
                  <c:v>1137399097.4780614</c:v>
                </c:pt>
                <c:pt idx="107">
                  <c:v>1217017034.3015258</c:v>
                </c:pt>
                <c:pt idx="108">
                  <c:v>1302208226.7026327</c:v>
                </c:pt>
                <c:pt idx="109">
                  <c:v>1393362802.5718169</c:v>
                </c:pt>
                <c:pt idx="110">
                  <c:v>1490898198.7518442</c:v>
                </c:pt>
                <c:pt idx="111">
                  <c:v>1595261072.6644733</c:v>
                </c:pt>
                <c:pt idx="112">
                  <c:v>1706929347.7509866</c:v>
                </c:pt>
                <c:pt idx="113">
                  <c:v>1826414402.0935557</c:v>
                </c:pt>
                <c:pt idx="114">
                  <c:v>1954263410.2401047</c:v>
                </c:pt>
                <c:pt idx="115">
                  <c:v>2091061848.956912</c:v>
                </c:pt>
                <c:pt idx="116">
                  <c:v>2237436178.3838959</c:v>
                </c:pt>
                <c:pt idx="117">
                  <c:v>2394056710.8707685</c:v>
                </c:pt>
                <c:pt idx="118">
                  <c:v>2561640680.6317225</c:v>
                </c:pt>
                <c:pt idx="119">
                  <c:v>2740955528.2759433</c:v>
                </c:pt>
                <c:pt idx="120">
                  <c:v>2932822415.2552595</c:v>
                </c:pt>
              </c:numCache>
            </c:numRef>
          </c:xVal>
          <c:yVal>
            <c:numRef>
              <c:f>'Loss Exceedance Curve'!$S$9:$S$129</c:f>
              <c:numCache>
                <c:formatCode>0.0%</c:formatCode>
                <c:ptCount val="121"/>
                <c:pt idx="0">
                  <c:v>0.46300000000000002</c:v>
                </c:pt>
                <c:pt idx="1">
                  <c:v>0.46300000000000002</c:v>
                </c:pt>
                <c:pt idx="2">
                  <c:v>0.46300000000000002</c:v>
                </c:pt>
                <c:pt idx="3">
                  <c:v>0.46300000000000002</c:v>
                </c:pt>
                <c:pt idx="4">
                  <c:v>0.46300000000000002</c:v>
                </c:pt>
                <c:pt idx="5">
                  <c:v>0.46300000000000002</c:v>
                </c:pt>
                <c:pt idx="6">
                  <c:v>0.46300000000000002</c:v>
                </c:pt>
                <c:pt idx="7">
                  <c:v>0.46300000000000002</c:v>
                </c:pt>
                <c:pt idx="8">
                  <c:v>0.46300000000000002</c:v>
                </c:pt>
                <c:pt idx="9">
                  <c:v>0.46300000000000002</c:v>
                </c:pt>
                <c:pt idx="10">
                  <c:v>0.46300000000000002</c:v>
                </c:pt>
                <c:pt idx="11">
                  <c:v>0.46300000000000002</c:v>
                </c:pt>
                <c:pt idx="12">
                  <c:v>0.46300000000000002</c:v>
                </c:pt>
                <c:pt idx="13">
                  <c:v>0.46300000000000002</c:v>
                </c:pt>
                <c:pt idx="14">
                  <c:v>0.46300000000000002</c:v>
                </c:pt>
                <c:pt idx="15">
                  <c:v>0.46300000000000002</c:v>
                </c:pt>
                <c:pt idx="16">
                  <c:v>0.46300000000000002</c:v>
                </c:pt>
                <c:pt idx="17">
                  <c:v>0.46300000000000002</c:v>
                </c:pt>
                <c:pt idx="18">
                  <c:v>0.46300000000000002</c:v>
                </c:pt>
                <c:pt idx="19">
                  <c:v>0.46300000000000002</c:v>
                </c:pt>
                <c:pt idx="20">
                  <c:v>0.46300000000000002</c:v>
                </c:pt>
                <c:pt idx="21">
                  <c:v>0.46300000000000002</c:v>
                </c:pt>
                <c:pt idx="22">
                  <c:v>0.46200000000000002</c:v>
                </c:pt>
                <c:pt idx="23">
                  <c:v>0.46200000000000002</c:v>
                </c:pt>
                <c:pt idx="24">
                  <c:v>0.46</c:v>
                </c:pt>
                <c:pt idx="25">
                  <c:v>0.45900000000000002</c:v>
                </c:pt>
                <c:pt idx="26">
                  <c:v>0.45600000000000002</c:v>
                </c:pt>
                <c:pt idx="27">
                  <c:v>0.45</c:v>
                </c:pt>
                <c:pt idx="28">
                  <c:v>0.441</c:v>
                </c:pt>
                <c:pt idx="29">
                  <c:v>0.436</c:v>
                </c:pt>
                <c:pt idx="30">
                  <c:v>0.42899999999999999</c:v>
                </c:pt>
                <c:pt idx="31">
                  <c:v>0.41899999999999998</c:v>
                </c:pt>
                <c:pt idx="32">
                  <c:v>0.40600000000000003</c:v>
                </c:pt>
                <c:pt idx="33">
                  <c:v>0.38800000000000001</c:v>
                </c:pt>
                <c:pt idx="34">
                  <c:v>0.376</c:v>
                </c:pt>
                <c:pt idx="35">
                  <c:v>0.35499999999999998</c:v>
                </c:pt>
                <c:pt idx="36">
                  <c:v>0.33400000000000002</c:v>
                </c:pt>
                <c:pt idx="37">
                  <c:v>0.318</c:v>
                </c:pt>
                <c:pt idx="38">
                  <c:v>0.30299999999999999</c:v>
                </c:pt>
                <c:pt idx="39">
                  <c:v>0.28599999999999998</c:v>
                </c:pt>
                <c:pt idx="40">
                  <c:v>0.25800000000000001</c:v>
                </c:pt>
                <c:pt idx="41">
                  <c:v>0.247</c:v>
                </c:pt>
                <c:pt idx="42">
                  <c:v>0.22900000000000001</c:v>
                </c:pt>
                <c:pt idx="43">
                  <c:v>0.216</c:v>
                </c:pt>
                <c:pt idx="44">
                  <c:v>0.19800000000000001</c:v>
                </c:pt>
                <c:pt idx="45">
                  <c:v>0.187</c:v>
                </c:pt>
                <c:pt idx="46">
                  <c:v>0.16500000000000001</c:v>
                </c:pt>
                <c:pt idx="47">
                  <c:v>0.14799999999999999</c:v>
                </c:pt>
                <c:pt idx="48">
                  <c:v>0.127</c:v>
                </c:pt>
                <c:pt idx="49">
                  <c:v>0.10199999999999999</c:v>
                </c:pt>
                <c:pt idx="50">
                  <c:v>9.0999999999999998E-2</c:v>
                </c:pt>
                <c:pt idx="51">
                  <c:v>7.8E-2</c:v>
                </c:pt>
                <c:pt idx="52">
                  <c:v>6.0999999999999999E-2</c:v>
                </c:pt>
                <c:pt idx="53">
                  <c:v>5.0999999999999997E-2</c:v>
                </c:pt>
                <c:pt idx="54">
                  <c:v>4.3999999999999997E-2</c:v>
                </c:pt>
                <c:pt idx="55">
                  <c:v>0.03</c:v>
                </c:pt>
                <c:pt idx="56">
                  <c:v>1.7999999999999999E-2</c:v>
                </c:pt>
                <c:pt idx="57">
                  <c:v>1.4999999999999999E-2</c:v>
                </c:pt>
                <c:pt idx="58">
                  <c:v>1.2E-2</c:v>
                </c:pt>
                <c:pt idx="59">
                  <c:v>7.0000000000000001E-3</c:v>
                </c:pt>
                <c:pt idx="60">
                  <c:v>6.0000000000000001E-3</c:v>
                </c:pt>
                <c:pt idx="61">
                  <c:v>4.0000000000000001E-3</c:v>
                </c:pt>
                <c:pt idx="62">
                  <c:v>4.0000000000000001E-3</c:v>
                </c:pt>
                <c:pt idx="63">
                  <c:v>1E-3</c:v>
                </c:pt>
                <c:pt idx="64">
                  <c:v>1E-3</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yVal>
          <c:smooth val="1"/>
          <c:extLst>
            <c:ext xmlns:c16="http://schemas.microsoft.com/office/drawing/2014/chart" uri="{C3380CC4-5D6E-409C-BE32-E72D297353CC}">
              <c16:uniqueId val="{00000000-2819-470F-8E60-B60957A9BCA7}"/>
            </c:ext>
          </c:extLst>
        </c:ser>
        <c:ser>
          <c:idx val="1"/>
          <c:order val="1"/>
          <c:tx>
            <c:v>Loss Exceedance Tolerance</c:v>
          </c:tx>
          <c:spPr>
            <a:ln w="19050" cap="rnd">
              <a:solidFill>
                <a:srgbClr val="002060"/>
              </a:solidFill>
              <a:prstDash val="dash"/>
              <a:round/>
            </a:ln>
            <a:effectLst/>
          </c:spPr>
          <c:marker>
            <c:symbol val="none"/>
          </c:marker>
          <c:xVal>
            <c:numRef>
              <c:f>'Loss Exceedance Curve'!$H$10:$H$13</c:f>
              <c:numCache>
                <c:formatCode>_("$"* #,##0_);_("$"* \(#,##0\);_("$"* "-"??_);_(@_)</c:formatCode>
                <c:ptCount val="4"/>
                <c:pt idx="0">
                  <c:v>100000</c:v>
                </c:pt>
                <c:pt idx="1">
                  <c:v>2000000</c:v>
                </c:pt>
                <c:pt idx="2">
                  <c:v>10000000</c:v>
                </c:pt>
                <c:pt idx="3">
                  <c:v>50000000</c:v>
                </c:pt>
              </c:numCache>
            </c:numRef>
          </c:xVal>
          <c:yVal>
            <c:numRef>
              <c:f>'Loss Exceedance Curve'!$I$10:$I$13</c:f>
              <c:numCache>
                <c:formatCode>0.0%</c:formatCode>
                <c:ptCount val="4"/>
                <c:pt idx="0">
                  <c:v>0.99</c:v>
                </c:pt>
                <c:pt idx="1">
                  <c:v>0.15</c:v>
                </c:pt>
                <c:pt idx="2">
                  <c:v>0.02</c:v>
                </c:pt>
                <c:pt idx="3">
                  <c:v>5.0000000000000001E-3</c:v>
                </c:pt>
              </c:numCache>
            </c:numRef>
          </c:yVal>
          <c:smooth val="1"/>
          <c:extLst>
            <c:ext xmlns:c16="http://schemas.microsoft.com/office/drawing/2014/chart" uri="{C3380CC4-5D6E-409C-BE32-E72D297353CC}">
              <c16:uniqueId val="{00000001-2819-470F-8E60-B60957A9BCA7}"/>
            </c:ext>
          </c:extLst>
        </c:ser>
        <c:ser>
          <c:idx val="2"/>
          <c:order val="2"/>
          <c:tx>
            <c:v>Residual Risk</c:v>
          </c:tx>
          <c:spPr>
            <a:ln w="19050" cap="rnd">
              <a:solidFill>
                <a:schemeClr val="accent3"/>
              </a:solidFill>
              <a:round/>
            </a:ln>
            <a:effectLst/>
          </c:spPr>
          <c:marker>
            <c:symbol val="none"/>
          </c:marker>
          <c:xVal>
            <c:numRef>
              <c:f>'Loss Exceedance Curve'!$R$9:$R$129</c:f>
              <c:numCache>
                <c:formatCode>_("$"* #,##0_);_("$"* \(#,##0\);_("$"* "-"??_);_(@_)</c:formatCode>
                <c:ptCount val="121"/>
                <c:pt idx="0">
                  <c:v>1E-4</c:v>
                </c:pt>
                <c:pt idx="1">
                  <c:v>500000.0001</c:v>
                </c:pt>
                <c:pt idx="2">
                  <c:v>1000000.0001000001</c:v>
                </c:pt>
                <c:pt idx="3">
                  <c:v>1070000.0001070001</c:v>
                </c:pt>
                <c:pt idx="4">
                  <c:v>1144900.0001144903</c:v>
                </c:pt>
                <c:pt idx="5">
                  <c:v>1225043.0001225048</c:v>
                </c:pt>
                <c:pt idx="6">
                  <c:v>1310796.0101310802</c:v>
                </c:pt>
                <c:pt idx="7">
                  <c:v>1402551.730840256</c:v>
                </c:pt>
                <c:pt idx="8">
                  <c:v>1500730.351999074</c:v>
                </c:pt>
                <c:pt idx="9">
                  <c:v>1605781.4766390093</c:v>
                </c:pt>
                <c:pt idx="10">
                  <c:v>1718186.1800037401</c:v>
                </c:pt>
                <c:pt idx="11">
                  <c:v>1838459.2126040021</c:v>
                </c:pt>
                <c:pt idx="12">
                  <c:v>1967151.3574862822</c:v>
                </c:pt>
                <c:pt idx="13">
                  <c:v>2104851.952510322</c:v>
                </c:pt>
                <c:pt idx="14">
                  <c:v>2252191.5891860449</c:v>
                </c:pt>
                <c:pt idx="15">
                  <c:v>2409845.0004290682</c:v>
                </c:pt>
                <c:pt idx="16">
                  <c:v>2578534.1504591033</c:v>
                </c:pt>
                <c:pt idx="17">
                  <c:v>2759031.5409912406</c:v>
                </c:pt>
                <c:pt idx="18">
                  <c:v>2952163.7488606279</c:v>
                </c:pt>
                <c:pt idx="19">
                  <c:v>3158815.2112808721</c:v>
                </c:pt>
                <c:pt idx="20">
                  <c:v>3379932.2760705333</c:v>
                </c:pt>
                <c:pt idx="21">
                  <c:v>3616527.5353954709</c:v>
                </c:pt>
                <c:pt idx="22">
                  <c:v>3869684.4628731543</c:v>
                </c:pt>
                <c:pt idx="23">
                  <c:v>4140562.3752742754</c:v>
                </c:pt>
                <c:pt idx="24">
                  <c:v>4430401.7415434746</c:v>
                </c:pt>
                <c:pt idx="25">
                  <c:v>4740529.8634515181</c:v>
                </c:pt>
                <c:pt idx="26">
                  <c:v>5072366.9538931251</c:v>
                </c:pt>
                <c:pt idx="27">
                  <c:v>5427432.6406656438</c:v>
                </c:pt>
                <c:pt idx="28">
                  <c:v>5807352.9255122393</c:v>
                </c:pt>
                <c:pt idx="29">
                  <c:v>6213867.6302980967</c:v>
                </c:pt>
                <c:pt idx="30">
                  <c:v>6648838.3644189639</c:v>
                </c:pt>
                <c:pt idx="31">
                  <c:v>7114257.0499282917</c:v>
                </c:pt>
                <c:pt idx="32">
                  <c:v>7612255.0434232727</c:v>
                </c:pt>
                <c:pt idx="33">
                  <c:v>8145112.8964629024</c:v>
                </c:pt>
                <c:pt idx="34">
                  <c:v>8715270.7992153056</c:v>
                </c:pt>
                <c:pt idx="35">
                  <c:v>9325339.7551603783</c:v>
                </c:pt>
                <c:pt idx="36">
                  <c:v>9978113.5380216055</c:v>
                </c:pt>
                <c:pt idx="37">
                  <c:v>10676581.485683119</c:v>
                </c:pt>
                <c:pt idx="38">
                  <c:v>11423942.189680938</c:v>
                </c:pt>
                <c:pt idx="39">
                  <c:v>12223618.142958604</c:v>
                </c:pt>
                <c:pt idx="40">
                  <c:v>13079271.412965707</c:v>
                </c:pt>
                <c:pt idx="41">
                  <c:v>13994820.411873307</c:v>
                </c:pt>
                <c:pt idx="42">
                  <c:v>14974457.840704439</c:v>
                </c:pt>
                <c:pt idx="43">
                  <c:v>16022669.889553752</c:v>
                </c:pt>
                <c:pt idx="44">
                  <c:v>17144256.781822514</c:v>
                </c:pt>
                <c:pt idx="45">
                  <c:v>18344354.756550092</c:v>
                </c:pt>
                <c:pt idx="46">
                  <c:v>19628459.589508601</c:v>
                </c:pt>
                <c:pt idx="47">
                  <c:v>21002451.760774203</c:v>
                </c:pt>
                <c:pt idx="48">
                  <c:v>22472623.384028398</c:v>
                </c:pt>
                <c:pt idx="49">
                  <c:v>24045707.020910386</c:v>
                </c:pt>
                <c:pt idx="50">
                  <c:v>25728906.512374114</c:v>
                </c:pt>
                <c:pt idx="51">
                  <c:v>27529929.968240302</c:v>
                </c:pt>
                <c:pt idx="52">
                  <c:v>29457025.066017125</c:v>
                </c:pt>
                <c:pt idx="53">
                  <c:v>31519016.820638325</c:v>
                </c:pt>
                <c:pt idx="54">
                  <c:v>33725347.99808301</c:v>
                </c:pt>
                <c:pt idx="55">
                  <c:v>36086122.357948825</c:v>
                </c:pt>
                <c:pt idx="56">
                  <c:v>38612150.923005246</c:v>
                </c:pt>
                <c:pt idx="57">
                  <c:v>41315001.487615615</c:v>
                </c:pt>
                <c:pt idx="58">
                  <c:v>44207051.591748714</c:v>
                </c:pt>
                <c:pt idx="59">
                  <c:v>47301545.203171127</c:v>
                </c:pt>
                <c:pt idx="60">
                  <c:v>50612653.367393106</c:v>
                </c:pt>
                <c:pt idx="61">
                  <c:v>54155539.103110626</c:v>
                </c:pt>
                <c:pt idx="62">
                  <c:v>57946426.840328373</c:v>
                </c:pt>
                <c:pt idx="63">
                  <c:v>62002676.719151363</c:v>
                </c:pt>
                <c:pt idx="64">
                  <c:v>66342864.089491963</c:v>
                </c:pt>
                <c:pt idx="65">
                  <c:v>70986864.575756401</c:v>
                </c:pt>
                <c:pt idx="66">
                  <c:v>75955945.096059352</c:v>
                </c:pt>
                <c:pt idx="67">
                  <c:v>81272861.252783507</c:v>
                </c:pt>
                <c:pt idx="68">
                  <c:v>86961961.540478364</c:v>
                </c:pt>
                <c:pt idx="69">
                  <c:v>93049298.848311856</c:v>
                </c:pt>
                <c:pt idx="70">
                  <c:v>99562749.767693698</c:v>
                </c:pt>
                <c:pt idx="71">
                  <c:v>106532142.25143227</c:v>
                </c:pt>
                <c:pt idx="72">
                  <c:v>113989392.20903254</c:v>
                </c:pt>
                <c:pt idx="73">
                  <c:v>121968649.66366482</c:v>
                </c:pt>
                <c:pt idx="74">
                  <c:v>130506455.14012136</c:v>
                </c:pt>
                <c:pt idx="75">
                  <c:v>139641906.99992985</c:v>
                </c:pt>
                <c:pt idx="76">
                  <c:v>149416840.48992494</c:v>
                </c:pt>
                <c:pt idx="77">
                  <c:v>159876019.3242197</c:v>
                </c:pt>
                <c:pt idx="78">
                  <c:v>171067340.67691508</c:v>
                </c:pt>
                <c:pt idx="79">
                  <c:v>183042054.52429914</c:v>
                </c:pt>
                <c:pt idx="80">
                  <c:v>195854998.34100011</c:v>
                </c:pt>
                <c:pt idx="81">
                  <c:v>209564848.22487012</c:v>
                </c:pt>
                <c:pt idx="82">
                  <c:v>224234387.60061103</c:v>
                </c:pt>
                <c:pt idx="83">
                  <c:v>239930794.73265383</c:v>
                </c:pt>
                <c:pt idx="84">
                  <c:v>256725950.36393961</c:v>
                </c:pt>
                <c:pt idx="85">
                  <c:v>274696766.88941538</c:v>
                </c:pt>
                <c:pt idx="86">
                  <c:v>293925540.57167447</c:v>
                </c:pt>
                <c:pt idx="87">
                  <c:v>314500328.41169173</c:v>
                </c:pt>
                <c:pt idx="88">
                  <c:v>336515351.40051019</c:v>
                </c:pt>
                <c:pt idx="89">
                  <c:v>360071425.99854594</c:v>
                </c:pt>
                <c:pt idx="90">
                  <c:v>385276425.81844419</c:v>
                </c:pt>
                <c:pt idx="91">
                  <c:v>412245775.62573528</c:v>
                </c:pt>
                <c:pt idx="92">
                  <c:v>441102979.91953677</c:v>
                </c:pt>
                <c:pt idx="93">
                  <c:v>471980188.51390439</c:v>
                </c:pt>
                <c:pt idx="94">
                  <c:v>505018801.70987773</c:v>
                </c:pt>
                <c:pt idx="95">
                  <c:v>540370117.82956922</c:v>
                </c:pt>
                <c:pt idx="96">
                  <c:v>578196026.0776391</c:v>
                </c:pt>
                <c:pt idx="97">
                  <c:v>618669747.90307391</c:v>
                </c:pt>
                <c:pt idx="98">
                  <c:v>661976630.25628912</c:v>
                </c:pt>
                <c:pt idx="99">
                  <c:v>708314994.37422943</c:v>
                </c:pt>
                <c:pt idx="100">
                  <c:v>757897043.98042548</c:v>
                </c:pt>
                <c:pt idx="101">
                  <c:v>810949837.05905533</c:v>
                </c:pt>
                <c:pt idx="102">
                  <c:v>867716325.6531893</c:v>
                </c:pt>
                <c:pt idx="103">
                  <c:v>928456468.44891262</c:v>
                </c:pt>
                <c:pt idx="104">
                  <c:v>993448421.24033654</c:v>
                </c:pt>
                <c:pt idx="105">
                  <c:v>1062989810.7271602</c:v>
                </c:pt>
                <c:pt idx="106">
                  <c:v>1137399097.4780614</c:v>
                </c:pt>
                <c:pt idx="107">
                  <c:v>1217017034.3015258</c:v>
                </c:pt>
                <c:pt idx="108">
                  <c:v>1302208226.7026327</c:v>
                </c:pt>
                <c:pt idx="109">
                  <c:v>1393362802.5718169</c:v>
                </c:pt>
                <c:pt idx="110">
                  <c:v>1490898198.7518442</c:v>
                </c:pt>
                <c:pt idx="111">
                  <c:v>1595261072.6644733</c:v>
                </c:pt>
                <c:pt idx="112">
                  <c:v>1706929347.7509866</c:v>
                </c:pt>
                <c:pt idx="113">
                  <c:v>1826414402.0935557</c:v>
                </c:pt>
                <c:pt idx="114">
                  <c:v>1954263410.2401047</c:v>
                </c:pt>
                <c:pt idx="115">
                  <c:v>2091061848.956912</c:v>
                </c:pt>
                <c:pt idx="116">
                  <c:v>2237436178.3838959</c:v>
                </c:pt>
                <c:pt idx="117">
                  <c:v>2394056710.8707685</c:v>
                </c:pt>
                <c:pt idx="118">
                  <c:v>2561640680.6317225</c:v>
                </c:pt>
                <c:pt idx="119">
                  <c:v>2740955528.2759433</c:v>
                </c:pt>
                <c:pt idx="120">
                  <c:v>2932822415.2552595</c:v>
                </c:pt>
              </c:numCache>
            </c:numRef>
          </c:xVal>
          <c:yVal>
            <c:numRef>
              <c:f>'Loss Exceedance Curve'!$T$9:$T$129</c:f>
              <c:numCache>
                <c:formatCode>0.0%</c:formatCode>
                <c:ptCount val="121"/>
                <c:pt idx="0">
                  <c:v>0.38900000000000001</c:v>
                </c:pt>
                <c:pt idx="1">
                  <c:v>0.38900000000000001</c:v>
                </c:pt>
                <c:pt idx="2">
                  <c:v>0.38900000000000001</c:v>
                </c:pt>
                <c:pt idx="3">
                  <c:v>0.38900000000000001</c:v>
                </c:pt>
                <c:pt idx="4">
                  <c:v>0.38900000000000001</c:v>
                </c:pt>
                <c:pt idx="5">
                  <c:v>0.38900000000000001</c:v>
                </c:pt>
                <c:pt idx="6">
                  <c:v>0.38900000000000001</c:v>
                </c:pt>
                <c:pt idx="7">
                  <c:v>0.38900000000000001</c:v>
                </c:pt>
                <c:pt idx="8">
                  <c:v>0.38900000000000001</c:v>
                </c:pt>
                <c:pt idx="9">
                  <c:v>0.38900000000000001</c:v>
                </c:pt>
                <c:pt idx="10">
                  <c:v>0.38900000000000001</c:v>
                </c:pt>
                <c:pt idx="11">
                  <c:v>0.38900000000000001</c:v>
                </c:pt>
                <c:pt idx="12">
                  <c:v>0.38900000000000001</c:v>
                </c:pt>
                <c:pt idx="13">
                  <c:v>0.38900000000000001</c:v>
                </c:pt>
                <c:pt idx="14">
                  <c:v>0.38900000000000001</c:v>
                </c:pt>
                <c:pt idx="15">
                  <c:v>0.38900000000000001</c:v>
                </c:pt>
                <c:pt idx="16">
                  <c:v>0.38900000000000001</c:v>
                </c:pt>
                <c:pt idx="17">
                  <c:v>0.38900000000000001</c:v>
                </c:pt>
                <c:pt idx="18">
                  <c:v>0.38900000000000001</c:v>
                </c:pt>
                <c:pt idx="19">
                  <c:v>0.38900000000000001</c:v>
                </c:pt>
                <c:pt idx="20">
                  <c:v>0.38900000000000001</c:v>
                </c:pt>
                <c:pt idx="21">
                  <c:v>0.38900000000000001</c:v>
                </c:pt>
                <c:pt idx="22">
                  <c:v>0.38800000000000001</c:v>
                </c:pt>
                <c:pt idx="23">
                  <c:v>0.38800000000000001</c:v>
                </c:pt>
                <c:pt idx="24">
                  <c:v>0.38600000000000001</c:v>
                </c:pt>
                <c:pt idx="25">
                  <c:v>0.38500000000000001</c:v>
                </c:pt>
                <c:pt idx="26">
                  <c:v>0.38200000000000001</c:v>
                </c:pt>
                <c:pt idx="27">
                  <c:v>0.374</c:v>
                </c:pt>
                <c:pt idx="28">
                  <c:v>0.36799999999999999</c:v>
                </c:pt>
                <c:pt idx="29">
                  <c:v>0.36299999999999999</c:v>
                </c:pt>
                <c:pt idx="30">
                  <c:v>0.35699999999999998</c:v>
                </c:pt>
                <c:pt idx="31">
                  <c:v>0.34899999999999998</c:v>
                </c:pt>
                <c:pt idx="32">
                  <c:v>0.33800000000000002</c:v>
                </c:pt>
                <c:pt idx="33">
                  <c:v>0.32100000000000001</c:v>
                </c:pt>
                <c:pt idx="34">
                  <c:v>0.309</c:v>
                </c:pt>
                <c:pt idx="35">
                  <c:v>0.29199999999999998</c:v>
                </c:pt>
                <c:pt idx="36">
                  <c:v>0.27200000000000002</c:v>
                </c:pt>
                <c:pt idx="37">
                  <c:v>0.25700000000000001</c:v>
                </c:pt>
                <c:pt idx="38">
                  <c:v>0.24199999999999999</c:v>
                </c:pt>
                <c:pt idx="39">
                  <c:v>0.22500000000000001</c:v>
                </c:pt>
                <c:pt idx="40">
                  <c:v>0.19900000000000001</c:v>
                </c:pt>
                <c:pt idx="41">
                  <c:v>0.19400000000000001</c:v>
                </c:pt>
                <c:pt idx="42">
                  <c:v>0.182</c:v>
                </c:pt>
                <c:pt idx="43">
                  <c:v>0.17100000000000001</c:v>
                </c:pt>
                <c:pt idx="44">
                  <c:v>0.157</c:v>
                </c:pt>
                <c:pt idx="45">
                  <c:v>0.14699999999999999</c:v>
                </c:pt>
                <c:pt idx="46">
                  <c:v>0.13</c:v>
                </c:pt>
                <c:pt idx="47">
                  <c:v>0.115</c:v>
                </c:pt>
                <c:pt idx="48">
                  <c:v>9.8000000000000004E-2</c:v>
                </c:pt>
                <c:pt idx="49">
                  <c:v>7.9000000000000001E-2</c:v>
                </c:pt>
                <c:pt idx="50">
                  <c:v>7.0999999999999994E-2</c:v>
                </c:pt>
                <c:pt idx="51">
                  <c:v>5.7000000000000002E-2</c:v>
                </c:pt>
                <c:pt idx="52">
                  <c:v>4.2000000000000003E-2</c:v>
                </c:pt>
                <c:pt idx="53">
                  <c:v>3.4000000000000002E-2</c:v>
                </c:pt>
                <c:pt idx="54">
                  <c:v>2.9000000000000001E-2</c:v>
                </c:pt>
                <c:pt idx="55">
                  <c:v>2.1000000000000001E-2</c:v>
                </c:pt>
                <c:pt idx="56">
                  <c:v>1.2999999999999999E-2</c:v>
                </c:pt>
                <c:pt idx="57">
                  <c:v>8.9999999999999993E-3</c:v>
                </c:pt>
                <c:pt idx="58">
                  <c:v>8.0000000000000002E-3</c:v>
                </c:pt>
                <c:pt idx="59">
                  <c:v>4.0000000000000001E-3</c:v>
                </c:pt>
                <c:pt idx="60">
                  <c:v>3.0000000000000001E-3</c:v>
                </c:pt>
                <c:pt idx="61">
                  <c:v>1E-3</c:v>
                </c:pt>
                <c:pt idx="62">
                  <c:v>1E-3</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yVal>
          <c:smooth val="1"/>
          <c:extLst>
            <c:ext xmlns:c16="http://schemas.microsoft.com/office/drawing/2014/chart" uri="{C3380CC4-5D6E-409C-BE32-E72D297353CC}">
              <c16:uniqueId val="{00000002-2819-470F-8E60-B60957A9BCA7}"/>
            </c:ext>
          </c:extLst>
        </c:ser>
        <c:dLbls>
          <c:showLegendKey val="0"/>
          <c:showVal val="0"/>
          <c:showCatName val="0"/>
          <c:showSerName val="0"/>
          <c:showPercent val="0"/>
          <c:showBubbleSize val="0"/>
        </c:dLbls>
        <c:axId val="197529912"/>
        <c:axId val="197530304"/>
      </c:scatterChart>
      <c:valAx>
        <c:axId val="197529912"/>
        <c:scaling>
          <c:logBase val="10"/>
          <c:orientation val="minMax"/>
          <c:max val="100000000"/>
          <c:min val="1000000"/>
        </c:scaling>
        <c:delete val="0"/>
        <c:axPos val="b"/>
        <c:majorGridlines>
          <c:spPr>
            <a:ln w="15875" cap="flat" cmpd="sng" algn="ctr">
              <a:solidFill>
                <a:schemeClr val="tx1"/>
              </a:solidFill>
              <a:round/>
            </a:ln>
            <a:effectLst/>
          </c:spPr>
        </c:majorGridlines>
        <c:minorGridlines>
          <c:spPr>
            <a:ln w="9525" cap="flat" cmpd="sng" algn="ctr">
              <a:solidFill>
                <a:schemeClr val="bg2">
                  <a:lumMod val="75000"/>
                </a:schemeClr>
              </a:solidFill>
              <a:round/>
            </a:ln>
            <a:effectLst/>
          </c:spPr>
        </c:minorGridlines>
        <c:title>
          <c:tx>
            <c:rich>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solidFill>
                      <a:sysClr val="windowText" lastClr="000000"/>
                    </a:solidFill>
                  </a:rPr>
                  <a:t>Loss Exceeded</a:t>
                </a:r>
              </a:p>
            </c:rich>
          </c:tx>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_(&quot;$&quot;* #,##0_);_(&quot;$&quot;* \(#,##0\);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97530304"/>
        <c:crossesAt val="1.0000000000000002E-3"/>
        <c:crossBetween val="midCat"/>
        <c:dispUnits>
          <c:builtInUnit val="millions"/>
          <c:dispUnitsLbl>
            <c:layout>
              <c:manualLayout>
                <c:xMode val="edge"/>
                <c:yMode val="edge"/>
                <c:x val="0.88795813617847197"/>
                <c:y val="0.91390307502234669"/>
              </c:manualLayout>
            </c:layout>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dispUnitsLbl>
        </c:dispUnits>
      </c:valAx>
      <c:valAx>
        <c:axId val="197530304"/>
        <c:scaling>
          <c:orientation val="minMax"/>
          <c:max val="0.60000000000000009"/>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solidFill>
                      <a:sysClr val="windowText" lastClr="000000"/>
                    </a:solidFill>
                  </a:rPr>
                  <a:t>Probability</a:t>
                </a:r>
                <a:r>
                  <a:rPr lang="en-US" sz="1200" baseline="0">
                    <a:solidFill>
                      <a:sysClr val="windowText" lastClr="000000"/>
                    </a:solidFill>
                  </a:rPr>
                  <a:t> of Exceeding Loss</a:t>
                </a:r>
                <a:endParaRPr lang="en-US" sz="12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97529912"/>
        <c:crosses val="autoZero"/>
        <c:crossBetween val="midCat"/>
      </c:valAx>
      <c:spPr>
        <a:noFill/>
        <a:ln>
          <a:solidFill>
            <a:schemeClr val="tx2"/>
          </a:solidFill>
        </a:ln>
        <a:effectLst/>
      </c:spPr>
    </c:plotArea>
    <c:legend>
      <c:legendPos val="t"/>
      <c:layout>
        <c:manualLayout>
          <c:xMode val="edge"/>
          <c:yMode val="edge"/>
          <c:x val="4.9999990630635101E-2"/>
          <c:y val="2.402786190187765E-2"/>
          <c:w val="0.89999980898618137"/>
          <c:h val="7.3760203713067962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croll" dx="48" fmlaLink="TrialID" horiz="1" max="1000" min="1" page="10" val="465"/>
</file>

<file path=xl/ctrlProps/ctrlProp2.xml><?xml version="1.0" encoding="utf-8"?>
<formControlPr xmlns="http://schemas.microsoft.com/office/spreadsheetml/2009/9/main" objectType="Scroll" dx="48" fmlaLink="'Loss Exceedance Curve'!$E$5" horiz="1" max="1000" min="1" page="10" val="465"/>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hubbardresearch.com/"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173364</xdr:colOff>
      <xdr:row>1</xdr:row>
      <xdr:rowOff>264362</xdr:rowOff>
    </xdr:from>
    <xdr:to>
      <xdr:col>2</xdr:col>
      <xdr:colOff>1211417</xdr:colOff>
      <xdr:row>3</xdr:row>
      <xdr:rowOff>0</xdr:rowOff>
    </xdr:to>
    <xdr:pic>
      <xdr:nvPicPr>
        <xdr:cNvPr id="2" name="Picture 1">
          <a:hlinkClick xmlns:r="http://schemas.openxmlformats.org/officeDocument/2006/relationships" r:id="rId1"/>
          <a:extLst>
            <a:ext uri="{FF2B5EF4-FFF2-40B4-BE49-F238E27FC236}">
              <a16:creationId xmlns:a16="http://schemas.microsoft.com/office/drawing/2014/main" id="{D41F2B98-F601-4DF7-9CFB-6EA82133F3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173364" y="800872"/>
          <a:ext cx="2577604" cy="606495"/>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31</xdr:col>
      <xdr:colOff>0</xdr:colOff>
      <xdr:row>5</xdr:row>
      <xdr:rowOff>0</xdr:rowOff>
    </xdr:from>
    <xdr:to>
      <xdr:col>31</xdr:col>
      <xdr:colOff>0</xdr:colOff>
      <xdr:row>14</xdr:row>
      <xdr:rowOff>127000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2863115</xdr:colOff>
          <xdr:row>4</xdr:row>
          <xdr:rowOff>7620</xdr:rowOff>
        </xdr:from>
        <xdr:to>
          <xdr:col>2</xdr:col>
          <xdr:colOff>2277578</xdr:colOff>
          <xdr:row>4</xdr:row>
          <xdr:rowOff>259080</xdr:rowOff>
        </xdr:to>
        <xdr:sp macro="" textlink="">
          <xdr:nvSpPr>
            <xdr:cNvPr id="1026" name="Scroll Bar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xdr:twoCellAnchor>
    <xdr:from>
      <xdr:col>0</xdr:col>
      <xdr:colOff>421856</xdr:colOff>
      <xdr:row>1</xdr:row>
      <xdr:rowOff>158467</xdr:rowOff>
    </xdr:from>
    <xdr:to>
      <xdr:col>1</xdr:col>
      <xdr:colOff>2241131</xdr:colOff>
      <xdr:row>3</xdr:row>
      <xdr:rowOff>44167</xdr:rowOff>
    </xdr:to>
    <xdr:pic>
      <xdr:nvPicPr>
        <xdr:cNvPr id="5" name="Picture 4">
          <a:hlinkClick xmlns:r="http://schemas.openxmlformats.org/officeDocument/2006/relationships" r:id="rId2"/>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421856" y="768067"/>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50799</xdr:colOff>
      <xdr:row>9</xdr:row>
      <xdr:rowOff>30480</xdr:rowOff>
    </xdr:from>
    <xdr:to>
      <xdr:col>5</xdr:col>
      <xdr:colOff>0</xdr:colOff>
      <xdr:row>25</xdr:row>
      <xdr:rowOff>160020</xdr:rowOff>
    </xdr:to>
    <xdr:graphicFrame macro="">
      <xdr:nvGraphicFramePr>
        <xdr:cNvPr id="2" name="Chart 1">
          <a:extLst>
            <a:ext uri="{FF2B5EF4-FFF2-40B4-BE49-F238E27FC236}">
              <a16:creationId xmlns:a16="http://schemas.microsoft.com/office/drawing/2014/main" id="{AAA2FC51-2368-4E95-B4F1-78898BABF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189230</xdr:colOff>
      <xdr:row>1</xdr:row>
      <xdr:rowOff>138430</xdr:rowOff>
    </xdr:from>
    <xdr:to>
      <xdr:col>2</xdr:col>
      <xdr:colOff>728345</xdr:colOff>
      <xdr:row>3</xdr:row>
      <xdr:rowOff>62230</xdr:rowOff>
    </xdr:to>
    <xdr:pic>
      <xdr:nvPicPr>
        <xdr:cNvPr id="3" name="Picture 2">
          <a:hlinkClick xmlns:r="http://schemas.openxmlformats.org/officeDocument/2006/relationships" r:id="rId2"/>
          <a:extLst>
            <a:ext uri="{FF2B5EF4-FFF2-40B4-BE49-F238E27FC236}">
              <a16:creationId xmlns:a16="http://schemas.microsoft.com/office/drawing/2014/main" id="{5C77646A-8043-40CB-B19C-9E51EC3CB61E}"/>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189230" y="748030"/>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22860</xdr:colOff>
          <xdr:row>4</xdr:row>
          <xdr:rowOff>7620</xdr:rowOff>
        </xdr:from>
        <xdr:to>
          <xdr:col>2</xdr:col>
          <xdr:colOff>929640</xdr:colOff>
          <xdr:row>4</xdr:row>
          <xdr:rowOff>327660</xdr:rowOff>
        </xdr:to>
        <xdr:sp macro="" textlink="">
          <xdr:nvSpPr>
            <xdr:cNvPr id="6145" name="Scroll Bar 1" hidden="1">
              <a:extLst>
                <a:ext uri="{63B3BB69-23CF-44E3-9099-C40C66FF867C}">
                  <a14:compatExt spid="_x0000_s6145"/>
                </a:ext>
                <a:ext uri="{FF2B5EF4-FFF2-40B4-BE49-F238E27FC236}">
                  <a16:creationId xmlns:a16="http://schemas.microsoft.com/office/drawing/2014/main" id="{00000000-0008-0000-0300-0000011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E603EF-84FE-4966-93AF-449D3B85B28F}" name="Table1" displayName="Table1" ref="C11:E13" totalsRowShown="0" headerRowDxfId="7" dataDxfId="6" tableBorderDxfId="5">
  <autoFilter ref="C11:E13" xr:uid="{F0E603EF-84FE-4966-93AF-449D3B85B28F}">
    <filterColumn colId="0" hiddenButton="1"/>
    <filterColumn colId="1" hiddenButton="1"/>
    <filterColumn colId="2" hiddenButton="1"/>
  </autoFilter>
  <tableColumns count="3">
    <tableColumn id="1" xr3:uid="{12CEA7CB-93AC-411C-9EE4-23DB3D3F6000}" name="Category" dataDxfId="4"/>
    <tableColumn id="2" xr3:uid="{D183513B-1EA3-46B1-9EF5-FAC61EE8F5E5}" name="Potential Considerations" dataDxfId="3"/>
    <tableColumn id="3" xr3:uid="{937743C8-B53D-4689-B35E-D4DF0C1C3D23}" name="Input" dataDxfId="2"/>
  </tableColumns>
  <tableStyleInfo name="Risk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8AB2801-E0D3-4FF8-A613-40722627C2EB}">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www.hubbardresearch.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hubbardresearch.com/"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www.hubbardresearch.com/" TargetMode="Externa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E661-6884-4BED-A6B8-47283253BF86}">
  <sheetPr codeName="Sheet5">
    <pageSetUpPr fitToPage="1"/>
  </sheetPr>
  <dimension ref="A1:P44"/>
  <sheetViews>
    <sheetView topLeftCell="A4" zoomScaleNormal="100" workbookViewId="0">
      <selection activeCell="B6" sqref="B6"/>
    </sheetView>
  </sheetViews>
  <sheetFormatPr defaultRowHeight="14.4" outlineLevelCol="1" x14ac:dyDescent="0.3"/>
  <cols>
    <col min="1" max="1" width="35.21875" style="13" customWidth="1"/>
    <col min="2" max="2" width="27.21875" style="13" customWidth="1" outlineLevel="1"/>
    <col min="3" max="3" width="40.77734375" style="13" customWidth="1" outlineLevel="1"/>
    <col min="4" max="4" width="45.21875" style="13" customWidth="1" outlineLevel="1" collapsed="1"/>
    <col min="5" max="5" width="42.77734375" style="13" customWidth="1"/>
    <col min="6" max="6" width="21" style="8" customWidth="1"/>
    <col min="7" max="7" width="29.21875" style="8" customWidth="1"/>
    <col min="8" max="16" width="8.77734375" style="8"/>
  </cols>
  <sheetData>
    <row r="1" spans="1:8" ht="15" thickBot="1" x14ac:dyDescent="0.35"/>
    <row r="2" spans="1:8" ht="29.55" customHeight="1" x14ac:dyDescent="0.3">
      <c r="A2" s="12" t="s">
        <v>12</v>
      </c>
      <c r="B2" s="13" t="s">
        <v>13</v>
      </c>
      <c r="C2" s="223" t="s">
        <v>14</v>
      </c>
      <c r="D2" s="223"/>
      <c r="G2" s="170" t="s">
        <v>15</v>
      </c>
      <c r="H2" s="216" t="s">
        <v>16</v>
      </c>
    </row>
    <row r="3" spans="1:8" ht="91.2" customHeight="1" x14ac:dyDescent="0.3">
      <c r="B3" s="13" t="s">
        <v>17</v>
      </c>
      <c r="C3" s="223" t="str" cm="1">
        <f t="array" ref="C3">"The user has inputted\n{"&amp;_xlfn.TEXTJOIN(",\n",1,Table1[Category]&amp;" : "&amp;Table1[Input])&amp;"}."</f>
        <v>The user has inputted\n{Organization Profile : Generate cybersecurity specific risks to an insurance company.,\nRisk Scope : Decompose of sources of business interruption that have real financial outcomes for the purpose of measuring the return on control and mitigation investments. Special attention to root cause attribution to isolate targets for controls and mitigations.}.</v>
      </c>
      <c r="D3" s="223"/>
      <c r="G3" s="171">
        <v>0</v>
      </c>
      <c r="H3" s="216"/>
    </row>
    <row r="4" spans="1:8" ht="163.95" customHeight="1" x14ac:dyDescent="0.3">
      <c r="B4" s="13" t="s">
        <v>18</v>
      </c>
      <c r="C4" s="13" t="str">
        <f>"You have already generated the following summary of the user inputs and context \n\n"&amp;Summary&amp;"\nThis summary should serve as the foundation for your responses.\n"</f>
        <v>You have already generated the following summary of the user inputs and context \n\n**Quantitative Specifications:**
- Annual Revenue: $100 million
- Cybersecurity Risk Categories: Data Breach, Ransomware Attack, Insider Threat, System Downtime, Third-Party Vendor Risk
- Estimated Losses for Each Category (in % of revenue): 
  - Data Breach: 5%
  - Ransomware Attack: 10%
  - Insider Threat: 3%
  - System Downtime: 7%
  - Third-Party Vendor Risk: 4%
**Summary:**
The quantified non-diversifiable tail risk for the insurance company indicates a significant likelihood of exceeding financial thresholds due to cybersecurity incidents. Specifically, there is a 15% chance of exceeding 1% of revenue ($1 million), a 10% chance of exceeding 2% ($2 million), a 5% chance of exceeding 5% ($5 million), a 3% chance of exceeding 10% ($10 million), and a 1% chance of exceeding 20% ($20 million) in a single year. The top five risk categories are projected as follows: Data Breach (5% loss potential, with a maximum reduction of 40% through controls), Ransomware Attack (10% loss potential, with a maximum reduction of 30%), Insider Threat (3% loss potential, with a maximum reduction of 50%), System Downtime (7% loss potential, with a maximum reduction of 25%), and Third-Party Vendor Risk (4% loss potential, with a maximum reduction of 35%). These estimates reflect realistic control investments that could be implemented to mitigate risks effectively.\nThis summary should serve as the foundation for your responses.\n</v>
      </c>
      <c r="D4" s="13" t="str" cm="1">
        <f t="array" ref="D4">_xldudf_LABS_GENERATIVEAI(Base_Script&amp;UserInputs&amp;"\nBased on user inputs and feedback, generate a high level realistic summary of the organization's quantified non-diversifiable tail risk within the context specified"&amp;", including the likelihood of exceeding 1%, 2%, 5%, 10%, or 20% of revenue in a single year. Include similar estimates broken down by top 5 risk categories."&amp; "Include estimates regarding the maximum percent reduction of probability weighted losses within each category that could be realistically achieved with control investments that are not likely to be in place already given the inputs. Return as paragraph."&amp;"\nStart with a quick list of explicit quantitative specifications that can be used to anchor estimates. If user didn't provide quantitative details, generate unified hypothetical."&amp;" Hypothetical should be both unified and realistic. You should aim for a level of realism such that there is minimal likelihood of harm if the user blindly takes your generation as fact",Temp,4096)</f>
        <v>**Quantitative Specifications:**
- Annual Revenue: $100 million
- Cybersecurity Risk Categories: Data Breach, Ransomware Attack, Insider Threat, System Downtime, Third-Party Vendor Risk
- Estimated Losses for Each Category (in % of revenue): 
  - Data Breach: 5%
  - Ransomware Attack: 10%
  - Insider Threat: 3%
  - System Downtime: 7%
  - Third-Party Vendor Risk: 4%
**Summary:**
The quantified non-diversifiable tail risk for the insurance company indicates a significant likelihood of exceeding financial thresholds due to cybersecurity incidents. Specifically, there is a 15% chance of exceeding 1% of revenue ($1 million), a 10% chance of exceeding 2% ($2 million), a 5% chance of exceeding 5% ($5 million), a 3% chance of exceeding 10% ($10 million), and a 1% chance of exceeding 20% ($20 million) in a single year. The top five risk categories are projected as follows: Data Breach (5% loss potential, with a maximum reduction of 40% through controls), Ransomware Attack (10% loss potential, with a maximum reduction of 30%), Insider Threat (3% loss potential, with a maximum reduction of 50%), System Downtime (7% loss potential, with a maximum reduction of 25%), and Third-Party Vendor Risk (4% loss potential, with a maximum reduction of 35%). These estimates reflect realistic control investments that could be implemented to mitigate risks effectively.</v>
      </c>
    </row>
    <row r="5" spans="1:8" ht="159" customHeight="1" x14ac:dyDescent="0.3">
      <c r="B5" s="223" t="str" cm="1">
        <f t="array" ref="B5">_xldudf_LABS_GENERATIVEAI(Base_Script&amp;Summary_Input&amp;"\nBased on these inputs return just a ::: delimited column of EXACTLY "&amp;Max_Risks&amp;" realistic tail risk event descriptions that are specific to inputs, non diversifiable (i.e. rare and impactful), unique and mutually exclusive, unambiguous and precise in definition and scale, informative, and self-containted. "&amp;"\nRisk events must be ordered and grouped based on risk event category. Do not include any indexing. Entries must be in *[a-Z]* form with ::: between each entry. Do not directly include probability or monetary impact. Do not start with :::.",Temp,4096)</f>
        <v>data breach involving unauthorized access to sensitive customer information leading to regulatory fines and reputational damage:::ransomware attack resulting in complete encryption of critical business systems, halting operations and incurring recovery costs:::insider threat where a disgruntled employee intentionally leaks confidential data to competitors, causing significant market share loss:::system downtime due to a major infrastructure failure, resulting in prolonged service outages and customer dissatisfaction:::third-party vendor risk where a key supplier suffers a data breach, compromising the integrity of shared systems and data:::data breach from a phishing attack targeting employees, leading to unauthorized access to corporate networks:::ransomware attack that disrupts supply chain operations, delaying product delivery and impacting revenue streams:::insider threat involving collusion between employees and external parties to commit fraud, resulting in substantial financial losses.</v>
      </c>
      <c r="C5" s="223"/>
      <c r="D5" s="223"/>
      <c r="E5" s="13" t="str" cm="1">
        <f t="array" ref="E5">IF(LEN(TRIM(Feedback_on_Risk_Names))&gt;0,
_xldudf_LABS_GENERATIVEAI(Base_Script&amp;Summary_Input&amp;"\nBased on these inputs return just a ::: delimited column of 1 to "&amp;Max_Risks&amp;" realistic tail risk event descriptions that are specific to inputs, non diversifiable (i.e. rare and impactful), unique and mutually exclusive, unambiguous and precise in definition and scale, informative, and self-containted. "&amp;"\nRisk events must be ordered and grouped based on risk event category. Do not include any indexing. Entries must be in *[a-Z]* form with ::: between each entry. Do not directly include probability or monetary impact. Do not start with :::."&amp;"\nPrevious Generation to Fix: \n"&amp;AI_Description_Output&amp;"\nFeedback from User: \n"&amp;Feedback_on_Risk_Names,Temp,4096),AI_Description_Output)</f>
        <v>data breach involving unauthorized access to sensitive customer information leading to regulatory fines and reputational damage:::ransomware attack resulting in complete encryption of critical business systems, halting operations and incurring recovery costs:::insider threat where a disgruntled employee intentionally leaks confidential data to competitors, causing significant market share loss:::system downtime due to a major infrastructure failure, resulting in prolonged service outages and customer dissatisfaction:::third-party vendor risk where a key supplier suffers a data breach, compromising the integrity of shared systems and data:::data breach from a phishing attack targeting employees, leading to unauthorized access to corporate networks:::ransomware attack that disrupts supply chain operations, delaying product delivery and impacting revenue streams:::insider threat involving collusion between employees and external parties to commit fraud, resulting in substantial financial losses.</v>
      </c>
    </row>
    <row r="6" spans="1:8" ht="121.2" customHeight="1" x14ac:dyDescent="0.3">
      <c r="B6" s="13" t="s">
        <v>19</v>
      </c>
      <c r="C6" s="223" t="str">
        <f>"You have already generated the following tail risk event names\n{"&amp;_xlfn.TEXTJOIN(",\n",1,Risk_Names)&amp;"}.\n"</f>
        <v>You have already generated the following tail risk event names\n{data breach involving unauthorized access to sensitive customer information leading to regulatory fines and reputational damage,\nransomware attack resulting in complete encryption of critical business systems, halting operations and incurring recovery costs,\ninsider threat where a disgruntled employee intentionally leaks confidential data to competitors, causing significant market share loss,\nsystem downtime due to a major infrastructure failure, resulting in prolonged service outages and customer dissatisfaction,\nthird-party vendor risk where a key supplier suffers a data breach, compromising the integrity of shared systems and data,\ndata breach from a phishing attack targeting employees, leading to unauthorized access to corporate networks,\nransomware attack that disrupts supply chain operations, delaying product delivery and impacting revenue streams,\ninsider threat involving collusion between employees and external parties to commit fraud, resulting in substantial financial losses.}.\n</v>
      </c>
      <c r="D6" s="223"/>
    </row>
    <row r="7" spans="1:8" ht="72.599999999999994" customHeight="1" x14ac:dyDescent="0.3">
      <c r="B7" s="223" t="str" cm="1">
        <f t="array" ref="B7">_xldudf_LABS_GENERATIVEAI(Base_Script&amp;Summary_Input&amp;Risk_Name_Text&amp;"Based on these names, return just a ::: delimited column of broader risk categories for each of these "&amp;SUMPRODUCT(1*(LEN(Risk_Names)&gt;0))&amp;" non-diversifiable tail risk events pre-ordered by similarly. Categories must be specific to inputs, precise, unambiguous, and informative for both the USER and your future generation tasks."&amp;" Do not include risk name or index. Delimit with :::. Do not start with :::",Temp,4096)</f>
        <v>Data Breach Risk ::: Ransomware Risk ::: Insider Threat Risk ::: System Downtime Risk ::: Third-Party Vendor Risk ::: Data Breach Risk ::: Ransomware Risk ::: Insider Threat Risk</v>
      </c>
      <c r="C7" s="223"/>
      <c r="D7" s="223"/>
      <c r="E7" s="13" t="str" cm="1">
        <f t="array" ref="E7">IF(LEN(TRIM(Feedback_on_Categories))&gt;0,
_xldudf_LABS_GENERATIVEAI(Base_Script&amp;Summary_Input&amp;Risk_Name_Text&amp;"Based on these names, return just a ::: delimited column of broader risk categories for each of these "&amp;SUMPRODUCT(1*(LEN(Risk_Names)&gt;0))&amp;" non-diversifiable tail risk events pre-ordered by similarly. Categories must be specific to inputs, precise, unambiguous, and informative for both the USER and your future generation tasks."&amp;" Do not include risk name or index. Delimit with :::. Do not start with :::"&amp;"\nPrevious Generation to Fix: \n"&amp;AI_Risk_Tags&amp;"\nFeedback from User: \n"&amp;Feedback_on_Categories,Temp,4096),AI_Risk_Tags)</f>
        <v>Data Breach Risk ::: Ransomware Risk ::: Insider Threat Risk ::: System Downtime Risk ::: Third-Party Vendor Risk ::: Data Breach Risk ::: Ransomware Risk ::: Insider Threat Risk</v>
      </c>
    </row>
    <row r="8" spans="1:8" ht="308.55" customHeight="1" x14ac:dyDescent="0.3">
      <c r="B8" s="13" t="s">
        <v>20</v>
      </c>
      <c r="C8" s="223" t="str" cm="1">
        <f t="array" ref="C8">"You have already generated the following risk names and tags\n{"&amp;_xlfn.TEXTJOIN(",\n",1,Risk_Names&amp;" : "&amp;Risk_Tags)&amp;"}\n."</f>
        <v>You have already generated the following risk names and tags\n{data breach involving unauthorized access to sensitive customer information leading to regulatory fines and reputational damage : Data Breach Risk,\nransomware attack resulting in complete encryption of critical business systems, halting operations and incurring recovery costs :  Ransomware Risk ,\ninsider threat where a disgruntled employee intentionally leaks confidential data to competitors, causing significant market share loss :  Insider Threat Risk ,\nsystem downtime due to a major infrastructure failure, resulting in prolonged service outages and customer dissatisfaction :  System Downtime Risk ,\nthird-party vendor risk where a key supplier suffers a data breach, compromising the integrity of shared systems and data :  Third-Party Vendor Risk ,\ndata breach from a phishing attack targeting employees, leading to unauthorized access to corporate networks :  Data Breach Risk ,\nransomware attack that disrupts supply chain operations, delaying product delivery and impacting revenue streams :  Ransomware Risk ,\ninsider threat involving collusion between employees and external parties to commit fraud, resulting in substantial financial losses. :  Insider Threat Risk,\n : ,\n : ,\n : ,\n : ,\n : ,\n : ,\n : ,\n : ,\n : ,\n : ,\n : ,\n : }\n.</v>
      </c>
      <c r="D8" s="223"/>
    </row>
    <row r="9" spans="1:8" ht="32.549999999999997" customHeight="1" x14ac:dyDescent="0.3">
      <c r="B9" s="223" t="str" cm="1">
        <f t="array" ref="B9">TRIM(_xldudf_LABS_GENERATIVEAI(Base_Script&amp;Summary_Input&amp;RiskName_Tags&amp;"\nReturn just a ::: delimited column of informed annual probabilities between 0 and 1 for each of these "&amp;SUMPRODUCT(1*(LEN(Risk_Names)&gt;0))&amp;" tail risk events. "&amp;"Risk events (even those categorized together) are assumed to be independent. " &amp;"Do not start with :::. Do not include whitespace or line breaks.",0,4096))</f>
        <v>0.15:::0.10:::0.05:::0.03:::0.01:::0.15:::0.10:::0.05</v>
      </c>
      <c r="C9" s="223"/>
      <c r="D9" s="223"/>
      <c r="E9" s="13" t="str" cm="1">
        <f t="array" ref="E9">IF(LEN(TRIM(Feedback_on_Probabilities))&gt;0,
TRIM(_xldudf_LABS_GENERATIVEAI(Base_Script&amp;Summary_Input&amp;RiskName_Tags&amp;"\nReturn just a ::: delimited column of informed annual probabilities between 0 and 1 for each of these "&amp; SUMPRODUCT(1*(LEN(Risk_Names)&gt;0))&amp;" tail risk events. "&amp;"Risk events (even those categorized together) are assumed to be independent. "&amp;"Do not start with :::. Do not include whitespace or line breaks"&amp;"\nPrevious Generation to Fix: \n"&amp;AI_Risk_Probabilities&amp;"\nFeedback from User: \n"&amp;Feedback_on_Probabilities,0,4096)),AI_Risk_Probabilities)</f>
        <v>0.15:::0.10:::0.05:::0.03:::0.01:::0.15:::0.10:::0.05</v>
      </c>
    </row>
    <row r="10" spans="1:8" ht="409.6" customHeight="1" x14ac:dyDescent="0.3">
      <c r="B10" s="13" t="s">
        <v>21</v>
      </c>
      <c r="C10" s="223" t="str" cm="1">
        <f t="array" ref="C10">"You have already generated the following risks\n{"&amp;_xlfn.TEXTJOIN(",\n",1,"{Name:"&amp;Risk_Names&amp;",Tag:"&amp;Risk_Tags&amp;",AnnualProbability:"&amp;Risk_Probabilities&amp;"}")&amp;"}.\n"</f>
        <v>You have already generated the following risks\n{{Name:data breach involving unauthorized access to sensitive customer information leading to regulatory fines and reputational damage,Tag:Data Breach Risk,AnnualProbability:0.15},\n{Name:ransomware attack resulting in complete encryption of critical business systems, halting operations and incurring recovery costs,Tag: Ransomware Risk ,AnnualProbability:0.1},\n{Name:insider threat where a disgruntled employee intentionally leaks confidential data to competitors, causing significant market share loss,Tag: Insider Threat Risk ,AnnualProbability:0.05},\n{Name:system downtime due to a major infrastructure failure, resulting in prolonged service outages and customer dissatisfaction,Tag: System Downtime Risk ,AnnualProbability:0.03},\n{Name:third-party vendor risk where a key supplier suffers a data breach, compromising the integrity of shared systems and data,Tag: Third-Party Vendor Risk ,AnnualProbability:0.01},\n{Name:data breach from a phishing attack targeting employees, leading to unauthorized access to corporate networks,Tag: Data Breach Risk ,AnnualProbability:0.15},\n{Name:ransomware attack that disrupts supply chain operations, delaying product delivery and impacting revenue streams,Tag: Ransomware Risk ,AnnualProbability:0.1},\n{Name:insider threat involving collusion between employees and external parties to commit fraud, resulting in substantial financial losses.,Tag: Insider Threat Risk,AnnualProbability:0.05},\n{Name:,Tag:,AnnualProbability:},\n{Name:,Tag:,AnnualProbability:},\n{Name:,Tag:,AnnualProbability:},\n{Name:,Tag:,AnnualProbability:},\n{Name:,Tag:,AnnualProbability:},\n{Name:,Tag:,AnnualProbability:},\n{Name:,Tag:,AnnualProbability:},\n{Name:,Tag:,AnnualProbability:},\n{Name:,Tag:,AnnualProbability:},\n{Name:,Tag:,AnnualProbability:},\n{Name:,Tag:,AnnualProbability:},\n{Name:,Tag:,AnnualProbability:}}.\n</v>
      </c>
      <c r="D10" s="223"/>
    </row>
    <row r="11" spans="1:8" ht="75" customHeight="1" x14ac:dyDescent="0.3">
      <c r="B11" s="13" t="s">
        <v>22</v>
      </c>
      <c r="C11" s="223" t="str" cm="1">
        <f t="array" ref="C11">"Return just an unquoted table of informed LB (p5) and UB (p95) for the potential lognormal annual impact for each of these "&amp;SUMPRODUCT(1*(LEN(Risk_Names)&gt;0))&amp;" non-diversifiable risks given occurrence. Each entry must be exactly: Risk#|LB:$*[0-9]*[T,B,M,K]|UB:$*[0-9]*[T,B,M,K] with ::: between each entry. The size of impacts must align with Organization Size and Type and Risk Definitions"</f>
        <v>Return just an unquoted table of informed LB (p5) and UB (p95) for the potential lognormal annual impact for each of these 8 non-diversifiable risks given occurrence. Each entry must be exactly: Risk#|LB:$*[0-9]*[T,B,M,K]|UB:$*[0-9]*[T,B,M,K] with ::: between each entry. The size of impacts must align with Organization Size and Type and Risk Definitions</v>
      </c>
      <c r="D11" s="223"/>
    </row>
    <row r="12" spans="1:8" ht="73.2" customHeight="1" x14ac:dyDescent="0.3">
      <c r="B12" s="223" t="str" cm="1">
        <f t="array" ref="B12">_xldudf_LABS_GENERATIVEAI(Base_Script&amp;Summary_Input&amp;Risk_Name_Tag_P&amp;Risk_UB_LB_Query,Temp,4096)</f>
        <v>Risk1|LB:$5M|UB:$10M:::Risk2|LB:$10M|UB:$20M:::Risk3|LB:$3M|UB:$6M:::Risk4|LB:$7M|UB:$14M:::Risk5|LB:$4M|UB:$8M:::Risk6|LB:$5M|UB:$10M:::Risk7|LB:$10M|UB:$20M:::Risk8|LB:$3M|UB:$6M</v>
      </c>
      <c r="C12" s="223"/>
      <c r="D12" s="223"/>
      <c r="E12" s="13" t="str" cm="1">
        <f t="array" ref="E12">IF(LEN(TRIM(Feedback_on_Impact))&gt;0,_xldudf_LABS_GENERATIVEAI(Base_Script&amp;Summary_Input&amp;Risk_Name_Tag_P&amp;Risk_UB_LB_Query&amp;"\nPrevious Generation to Fix: \n"&amp;AI_p5_p95&amp;"\nFeedback from User: \n"&amp;Feedback_on_Impact,Temp,4096),AI_p5_p95)</f>
        <v>Risk1|LB:$7.5M|UB:$15M:::Risk2|LB:$15M|UB:$30M:::Risk3|LB:$4.5M|UB:$9M:::Risk4|LB:$10.5M|UB:$21M:::Risk5|LB:$6M|UB:$12M:::Risk6|LB:$7.5M|UB:$15M:::Risk7|LB:$15M|UB:$30M:::Risk8|LB:$4.5M|UB:$9M</v>
      </c>
    </row>
    <row r="13" spans="1:8" x14ac:dyDescent="0.3">
      <c r="B13" s="13" cm="1">
        <f t="array" ref="B13:C20">_xlfn.LET(
        _xlpm.stripped, SUBSTITUTE(SUBSTITUTE(SUBSTITUTE(SUBSTITUTE(AI_IMPACT_CORRECTED," ",""),CHAR(10),""),CHAR(13),""),CHAR(9),""),
        _xlpm.entries,  _xlfn.TEXTSPLIT(_xlpm.stripped,,":::"),
        _xlpm.toValue,  _xlfn.LAMBDA(_xlpm.txt,
                   _xlfn.LET(
                       _xlpm.u,    RIGHT(_xlpm.txt,1),
                       _xlpm.mult, _xlfn.SWITCH(_xlpm.u,"K",1000,"M",1000000,"B",1000000000,"T",1000000000000,1),
                       _xlpm.num,  VALUE(LEFT(_xlpm.txt,LEN(_xlpm.txt)-1)),
                       _xlpm.num*_xlpm.mult
                   )),
        _xlpm.lbs, _xlfn.MAP(_xlpm.entries, _xlfn.LAMBDA(_xlpm.e, _xlpm.toValue(_xlfn.TEXTBEFORE(_xlfn.TEXTAFTER(_xlpm.e,"LB:$"),"|")))),
        _xlpm.ubs, _xlfn.MAP(_xlpm.entries, _xlfn.LAMBDA(_xlpm.e, _xlpm.toValue(_xlfn.TEXTAFTER(_xlpm.e,"UB:$")))),
        _xlfn.HSTACK(_xlpm.lbs, _xlpm.ubs)
    )</f>
        <v>7500000</v>
      </c>
      <c r="C13" s="13">
        <v>15000000</v>
      </c>
    </row>
    <row r="14" spans="1:8" x14ac:dyDescent="0.3">
      <c r="B14" s="13">
        <v>15000000</v>
      </c>
      <c r="C14" s="13">
        <v>30000000</v>
      </c>
    </row>
    <row r="15" spans="1:8" x14ac:dyDescent="0.3">
      <c r="B15" s="13">
        <v>4500000</v>
      </c>
      <c r="C15" s="13">
        <v>9000000</v>
      </c>
    </row>
    <row r="16" spans="1:8" x14ac:dyDescent="0.3">
      <c r="B16" s="13">
        <v>10500000</v>
      </c>
      <c r="C16" s="13">
        <v>21000000</v>
      </c>
    </row>
    <row r="17" spans="2:3" x14ac:dyDescent="0.3">
      <c r="B17" s="13">
        <v>6000000</v>
      </c>
      <c r="C17" s="13">
        <v>12000000</v>
      </c>
    </row>
    <row r="18" spans="2:3" x14ac:dyDescent="0.3">
      <c r="B18" s="13">
        <v>7500000</v>
      </c>
      <c r="C18" s="13">
        <v>15000000</v>
      </c>
    </row>
    <row r="19" spans="2:3" x14ac:dyDescent="0.3">
      <c r="B19" s="13">
        <v>15000000</v>
      </c>
      <c r="C19" s="13">
        <v>30000000</v>
      </c>
    </row>
    <row r="20" spans="2:3" x14ac:dyDescent="0.3">
      <c r="B20" s="13">
        <v>4500000</v>
      </c>
      <c r="C20" s="13">
        <v>9000000</v>
      </c>
    </row>
    <row r="33" spans="2:6" ht="409.6" customHeight="1" x14ac:dyDescent="0.3">
      <c r="B33" s="13" t="s">
        <v>23</v>
      </c>
      <c r="C33" s="223" t="str" cm="1">
        <f t="array" ref="C33">"You have already generated the following risks\n{"&amp;_xlfn.TEXTJOIN(",\n",1,"{Name:"&amp;Risk_Names&amp;",Tag:"&amp;Risk_Tags&amp;",AnnualProbability:"&amp;Risk_Probabilities&amp;",Potential Annual Impact p5:"&amp;Risk_p5&amp;",Potential Annual Impact p95:"&amp;Risk_P95&amp;"}")&amp;"}.\n"</f>
        <v>You have already generated the following risks\n{{Name:data breach involving unauthorized access to sensitive customer information leading to regulatory fines and reputational damage,Tag:Data Breach Risk,AnnualProbability:0.15,Potential Annual Impact p5:7500000,Potential Annual Impact p95:15000000},\n{Name:ransomware attack resulting in complete encryption of critical business systems, halting operations and incurring recovery costs,Tag: Ransomware Risk ,AnnualProbability:0.1,Potential Annual Impact p5:15000000,Potential Annual Impact p95:30000000},\n{Name:insider threat where a disgruntled employee intentionally leaks confidential data to competitors, causing significant market share loss,Tag: Insider Threat Risk ,AnnualProbability:0.05,Potential Annual Impact p5:4500000,Potential Annual Impact p95:9000000},\n{Name:system downtime due to a major infrastructure failure, resulting in prolonged service outages and customer dissatisfaction,Tag: System Downtime Risk ,AnnualProbability:0.03,Potential Annual Impact p5:10500000,Potential Annual Impact p95:21000000},\n{Name:third-party vendor risk where a key supplier suffers a data breach, compromising the integrity of shared systems and data,Tag: Third-Party Vendor Risk ,AnnualProbability:0.01,Potential Annual Impact p5:6000000,Potential Annual Impact p95:12000000},\n{Name:data breach from a phishing attack targeting employees, leading to unauthorized access to corporate networks,Tag: Data Breach Risk ,AnnualProbability:0.15,Potential Annual Impact p5:7500000,Potential Annual Impact p95:15000000},\n{Name:ransomware attack that disrupts supply chain operations, delaying product delivery and impacting revenue streams,Tag: Ransomware Risk ,AnnualProbability:0.1,Potential Annual Impact p5:15000000,Potential Annual Impact p95:30000000},\n{Name:insider threat involving collusion between employees and external parties to commit fraud, resulting in substantial financial losses.,Tag: Insider Threat Risk,AnnualProbability:0.05,Potential Annual Impact p5:4500000,Potential Annual Impact p95:9000000},\n{Name:,Tag:,AnnualProbability:,Potential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p95:},\n{Name:,Tag:,AnnualProbability:,Potential Annual Impact p5:,Potential Annual Impact p95:}}.\n</v>
      </c>
      <c r="D33" s="223"/>
    </row>
    <row r="34" spans="2:6" ht="96" customHeight="1" x14ac:dyDescent="0.3">
      <c r="B34" s="13" t="s">
        <v>24</v>
      </c>
      <c r="C34" s="223" t="str" cm="1">
        <f t="array" ref="C34">"Return just an unquoted table of specific, actionable, unambiguous probability or impact reducing controls for each of these "&amp;SUMPRODUCT(1*(LEN(Risk_Names)&gt;0))&amp;" non-diversifiable tail risk events. Each entry must be exactly: Risk[0-9]*|ControlDescription:*[A-z ]* with ::: between each row and | between each column." &amp;"Do not include broad controls that are almost guaranteed to be in place already."&amp;"\n Controls should be unique at the risk event level (no repeated control program names). "&amp;"There should be exactly one control for each of the "&amp;SUMPRODUCT(1*(LEN(Risk_Names)&gt;0))&amp;" Risk Events."</f>
        <v>Return just an unquoted table of specific, actionable, unambiguous probability or impact reducing controls for each of these 8 non-diversifiable tail risk events. Each entry must be exactly: Risk[0-9]*|ControlDescription:*[A-z ]* with ::: between each row and | between each column.Do not include broad controls that are almost guaranteed to be in place already.\n Controls should be unique at the risk event level (no repeated control program names). There should be exactly one control for each of the 8 Risk Events.</v>
      </c>
      <c r="D34" s="223"/>
      <c r="E34" s="13" t="str" cm="1">
        <f t="array" ref="E34">"Return just an unquoted table of annual costs for these specific, unambiguous controls on each of these "&amp;SUMPRODUCT(1*(LEN(Risk_Names)&gt;0))&amp;" non-diversifiable tail risk events. Each entry must be exactly: Risk[0-9]*|ControlName:*[A-z ]*|ControlCost:$*[0-9]*[T,B,M,K]| with ::: between each row and | between each column."&amp;" The cost must align with Risks, Likelihood, &amp; Severity."</f>
        <v>Return just an unquoted table of annual costs for these specific, unambiguous controls on each of these 8 non-diversifiable tail risk events. Each entry must be exactly: Risk[0-9]*|ControlName:*[A-z ]*|ControlCost:$*[0-9]*[T,B,M,K]| with ::: between each row and | between each column. The cost must align with Risks, Likelihood, &amp; Severity.</v>
      </c>
      <c r="F34" s="8" t="str" cm="1">
        <f t="array" ref="F34">"Return just an unquoted table of risk reduction (combination of probability and impact reduction) percentages for these specific, unambiguous controls on each of these "&amp;SUMPRODUCT(1*(LEN(Risk_Names)&gt;0))&amp;" non-diversifiable tail risk events. Each entry must be exactly: Risk[0-9]*|ControlName:*[A-z ]*|ControlCost:$*[0-9]*[T,B,M,K]|ControlEffectiveness:0.[0-9]* with ::: between each row and | between each column."&amp;" The effectiveness must align with Risks, Likelihood, &amp; Severity and Control Costs."</f>
        <v>Return just an unquoted table of risk reduction (combination of probability and impact reduction) percentages for these specific, unambiguous controls on each of these 8 non-diversifiable tail risk events. Each entry must be exactly: Risk[0-9]*|ControlName:*[A-z ]*|ControlCost:$*[0-9]*[T,B,M,K]|ControlEffectiveness:0.[0-9]* with ::: between each row and | between each column. The effectiveness must align with Risks, Likelihood, &amp; Severity and Control Costs.</v>
      </c>
    </row>
    <row r="35" spans="2:6" ht="243.6" customHeight="1" x14ac:dyDescent="0.3">
      <c r="B35" s="223" t="str" cm="1">
        <f t="array" ref="B35">_xldudf_LABS_GENERATIVEAI(Base_Script&amp;Summary_Input&amp;Full_risk_definition&amp;Control_Query,Temp,4096)</f>
        <v>Risk1|ControlDescription:Implement multi-factor authentication for sensitive systems:::Risk2|ControlDescription:Conduct regular ransomware simulation exercises to improve response readiness:::Risk3|ControlDescription:Establish a whistleblower program to report insider threats anonymously:::Risk4|ControlDescription:Invest in redundant infrastructure to minimize downtime risks:::Risk5|ControlDescription:Perform thorough due diligence on third-party vendors before engagement:::Risk6|ControlDescription:Provide employee training on recognizing phishing attempts:::Risk7|ControlDescription:Implement data loss prevention (DLP) solutions to monitor data access and sharing:::Risk8|ControlDescription:Regularly review and update incident response plans for cyber threats</v>
      </c>
      <c r="C35" s="223"/>
      <c r="D35" s="223"/>
      <c r="E35" s="13" t="str" cm="1">
        <f t="array" ref="E35">_xldudf_LABS_GENERATIVEAI(Base_Script&amp;Summary_Input&amp;Full_risk_definition&amp;"\nGenerated list of controls: \n"&amp;_xlfn.TEXTJOIN(":::",TRUE,'Risk Estimates'!A12:A32&amp;"|"&amp;'Risk Estimates'!G12:G32)&amp;"\n"&amp;ControlQuery_2,Temp,4096)</f>
        <v>Risk1|Control Name:Implement multi-factor authentication for sensitive data access|Control Cost:$500K:::Risk2|Control Name:Conduct regular ransomware simulation exercises to improve response readiness|Control Cost:$300K:::Risk3|Control Name:Establish a whistleblower program to report insider threats anonymously|Control Cost:$200K:::Risk4|Control Name:Invest in redundant infrastructure to minimize downtime risks|Control Cost:$400K:::Risk5|Control Name:Perform thorough due diligence on third-party vendors before engagement|Control Cost:$250K:::Risk6|Control Name:Provide employee training on recognizing phishing attempts|Control Cost:$150K:::Risk7|Control Name:Implement data loss prevention (DLP) solutions to monitor data access and sharing|Control Cost:$600K:::Risk8|Control Name:Regularly review and update incident response plans for cyber threats|Control Cost:$100K</v>
      </c>
      <c r="F35" s="8" t="str" cm="1">
        <f t="array" ref="F35">_xldudf_LABS_GENERATIVEAI(Base_Script&amp;Summary_Input&amp;Full_risk_definition&amp;"\nGenerated list of controls: \n"&amp;_xlfn.TEXTJOIN(":::",TRUE,'Risk Estimates'!A12:A32&amp;"|"&amp;'Risk Estimates'!G12:G32&amp;"|")&amp;"\n"&amp;Control_Prompt_3,Temp,4096)</f>
        <v>Risk1|ControlName:Implement multi-factor authentication for sensitive data access|ControlCost:$100K|ControlEffectiveness:0.15:::Risk1|ControlName:Provide employee training on recognizing phishing attempts|ControlCost:$50K|ControlEffectiveness:0.10:::Risk2|ControlName:Conduct regular ransomware simulation exercises to improve response readiness|ControlCost:$200K|ControlEffectiveness:0.20:::Risk2|ControlName:Invest in redundant infrastructure to minimize downtime risks|ControlCost:$300K|ControlEffectiveness:0.15:::Risk3|ControlName:Establish a whistleblower program to report insider threats anonymously|ControlCost:$75K|ControlEffectiveness:0.25:::Risk4|ControlName:Regularly review and update incident response plans for cyber threats|ControlCost:$150K|ControlEffectiveness:0.10:::Risk5|ControlName:Perform thorough due diligence on third-party vendors before engagement|ControlCost:$100K|ControlEffectiveness:0.20:::Risk5|ControlName:Implement data loss prevention (DLP) solutions to monitor data access and sharing|ControlCost:$250K|ControlEffectiveness:0.15</v>
      </c>
    </row>
    <row r="36" spans="2:6" ht="243.6" customHeight="1" x14ac:dyDescent="0.3">
      <c r="B36" s="223" t="str" cm="1">
        <f t="array" ref="B36">IF(LEN(TRIM(Feedback_on_Controls))&gt;0,_xldudf_LABS_GENERATIVEAI(Base_Script&amp;Summary_Input&amp;Full_risk_definition&amp;Control_Query&amp;"\nPrevious Generation to Fix: \n"&amp;AI_CONTROL_NAME_GEN&amp;"\nFeedback from User: \n"&amp;Feedback_on_Controls,Temp,4096),AI_CONTROL_NAME_GEN)</f>
        <v>Risk1|ControlDescription:Implement multi-factor authentication for sensitive systems:::Risk2|ControlDescription:Conduct regular ransomware simulation exercises to improve response readiness:::Risk3|ControlDescription:Establish a whistleblower program to report insider threats anonymously:::Risk4|ControlDescription:Invest in redundant infrastructure to minimize downtime risks:::Risk5|ControlDescription:Perform thorough due diligence on third-party vendors before engagement:::Risk6|ControlDescription:Provide employee training on recognizing phishing attempts:::Risk7|ControlDescription:Implement data loss prevention (DLP) solutions to monitor data access and sharing:::Risk8|ControlDescription:Regularly review and update incident response plans for cyber threats</v>
      </c>
      <c r="C36" s="223"/>
      <c r="D36" s="223"/>
      <c r="E36" s="13" t="str" cm="1">
        <f t="array" ref="E36">IF(LEN(TRIM(Feedback_on_Costs))&gt;0,_xldudf_LABS_GENERATIVEAI(Base_Script&amp;Summary_Input&amp;Full_risk_definition&amp;"\nGenerated list of controls: \n"&amp;_xlfn.TEXTJOIN(":::",TRUE,'Risk Estimates'!A12:A32&amp;"|"&amp;'Risk Estimates'!G12:G32)&amp;"\n"&amp;ControlQuery_2&amp;"\nPrevious Generation to Fix: \n"&amp;AI_CONTROL_COST_GEN&amp;"\nFeedback from User: \n"&amp;Feedback_on_Costs,Temp,4096),AI_CONTROL_COST_GEN)</f>
        <v>Risk1|Control Name:Implement multi-factor authentication for sensitive data access|Control Cost:$500K:::Risk2|Control Name:Conduct regular ransomware simulation exercises to improve response readiness|Control Cost:$300K:::Risk3|Control Name:Establish a whistleblower program to report insider threats anonymously|Control Cost:$200K:::Risk4|Control Name:Invest in redundant infrastructure to minimize downtime risks|Control Cost:$400K:::Risk5|Control Name:Perform thorough due diligence on third-party vendors before engagement|Control Cost:$250K:::Risk6|Control Name:Provide employee training on recognizing phishing attempts|Control Cost:$150K:::Risk7|Control Name:Implement data loss prevention (DLP) solutions to monitor data access and sharing|Control Cost:$600K:::Risk8|Control Name:Regularly review and update incident response plans for cyber threats|Control Cost:$100K</v>
      </c>
      <c r="F36" s="8" t="str" cm="1">
        <f t="array" ref="F36">IF(LEN(TRIM(Feedback_on_Effectivenesses))&gt;0,_xldudf_LABS_GENERATIVEAI(Base_Script&amp;Summary_Input&amp;Full_risk_definition&amp;"\nGenerated list of controls: \n"&amp;_xlfn.TEXTJOIN(":::",TRUE,'Risk Estimates'!A12:A32&amp;"|"&amp;'Risk Estimates'!G12:G32&amp;"|")&amp;"\n"&amp;Control_Prompt_3&amp;"\nPrevious Generation to Fix: \n"&amp;AI_CONTROL_EFF_GEN&amp;"\nFeedback from User: \n"&amp;Feedback_on_Effectivenesses,Temp,4096),AI_CONTROL_EFF_GEN)</f>
        <v>Risk1|ControlName:Implement multi-factor authentication for sensitive data access|ControlCost:$100K|ControlEffectiveness:0.15:::Risk1|ControlName:Provide employee training on recognizing phishing attempts|ControlCost:$50K|ControlEffectiveness:0.10:::Risk2|ControlName:Conduct regular ransomware simulation exercises to improve response readiness|ControlCost:$200K|ControlEffectiveness:0.20:::Risk2|ControlName:Invest in redundant infrastructure to minimize downtime risks|ControlCost:$300K|ControlEffectiveness:0.15:::Risk3|ControlName:Establish a whistleblower program to report insider threats anonymously|ControlCost:$75K|ControlEffectiveness:0.25:::Risk4|ControlName:Regularly review and update incident response plans for cyber threats|ControlCost:$150K|ControlEffectiveness:0.10:::Risk5|ControlName:Perform thorough due diligence on third-party vendors before engagement|ControlCost:$100K|ControlEffectiveness:0.20:::Risk5|ControlName:Implement data loss prevention (DLP) solutions to monitor data access and sharing|ControlCost:$250K|ControlEffectiveness:0.15</v>
      </c>
    </row>
    <row r="37" spans="2:6" ht="28.8" x14ac:dyDescent="0.3">
      <c r="B37" s="13" t="str" cm="1">
        <f t="array" ref="B37:C44">_xlfn.LET(
    _xlpm.txt, SUBSTITUTE(SUBSTITUTE(TRIM(AI_CONTROL_NAME_CORRECT),CHAR(22),""),CHAR(27),""),
    _xlpm.parts, _xlfn.TEXTSPLIT(_xlpm.txt,"|",":::"),
    _xlpm.nm,    TRIM(INDEX(_xlpm.parts,,1)),
    _xlpm.cnm,   TRIM(INDEX(_xlpm.parts,,2)),
    _xlpm.cRaw,  TRIM(INDEX(_xlpm.parts,,3)),
    _xlpm.eRaw,  TRIM(INDEX(_xlpm.parts,,4)),
    _xlpm.keep,  _xlpm.nm&lt;&gt;"",
    _xlpm.cnmF,  _xlfn.TEXTAFTER(_xlfn._xlws.FILTER(_xlpm.cnm,_xlpm.keep),"ControlDescription:"),
    _xlpm.nmF,   _xlfn._xlws.FILTER(_xlpm.nm,_xlpm.keep),
    _xlpm.cRawF, _xlfn._xlws.FILTER(_xlpm.cRaw,_xlpm.keep),
    _xlpm.eRawF, _xlfn._xlws.FILTER(_xlpm.eRaw,_xlpm.keep),
    _xlpm.cost, _xlfn.MAP(_xlpm.cRawF, _xlfn.LAMBDA(_xlpm.cs,
              _xlfn.LET(_xlpm.t, _xlfn.TEXTAFTER(_xlpm.cs,"$"),
                  _xlpm.m, _xlfn.SWITCH(RIGHT(_xlpm.t,1),
                            "K",1000,"M",1000000,"B",1000000000,"T",1000000000000,1),
                  VALUE(LEFT(_xlpm.t,LEN(_xlpm.t)-1))*_xlpm.m))),
    _xlpm.eff,  _xlfn.MAP(_xlpm.eRawF, _xlfn.LAMBDA(_xlpm.es, VALUE(_xlfn.TEXTAFTER(_xlpm.es,":")))),
    _xlfn.HSTACK(_xlpm.nmF,_xlpm.cnmF)
)</f>
        <v>Risk1</v>
      </c>
      <c r="C37" s="13" t="str">
        <v>Implement multi-factor authentication for sensitive systems</v>
      </c>
      <c r="D37" s="13" cm="1">
        <f t="array" ref="D37:D44">_xlfn.LET(
    _xlpm.txt, SUBSTITUTE(SUBSTITUTE(TRIM(AI_COST_CORRECT),CHAR(22),""),CHAR(27),""),
    _xlpm.parts, _xlfn.TEXTSPLIT(_xlpm.txt,"|",":::"),
    _xlpm.nm,    TRIM(INDEX(_xlpm.parts,,1)),
    _xlpm.cnm,   TRIM(INDEX(_xlpm.parts,,2)),
    _xlpm.cRaw,  TRIM(INDEX(_xlpm.parts,,3)),
    _xlpm.eRaw,  TRIM(INDEX(_xlpm.parts,,4)),
    _xlpm.keep,  _xlpm.nm&lt;&gt;"",
    _xlpm.cnmF,  _xlfn.TEXTAFTER(_xlfn._xlws.FILTER(_xlpm.cnm,_xlpm.keep),"ControlName:"),
    _xlpm.nmF,   _xlfn._xlws.FILTER(_xlpm.nm,_xlpm.keep),
    _xlpm.cRawF, _xlfn._xlws.FILTER(_xlpm.cRaw,_xlpm.keep),
    _xlpm.eRawF, _xlfn._xlws.FILTER(_xlpm.eRaw,_xlpm.keep),
    _xlpm.cost, _xlfn.MAP(_xlpm.cRawF, _xlfn.LAMBDA(_xlpm.cs,
              _xlfn.LET(_xlpm.t, _xlfn.TEXTAFTER(_xlpm.cs,"$"),
                  _xlpm.m, _xlfn.SWITCH(RIGHT(_xlpm.t,1),
                            "K",1000,"M",1000000,"B",1000000000,"T",1000000000000,1),
                  VALUE(LEFT(_xlpm.t,LEN(_xlpm.t)-1))*_xlpm.m))),
    _xlpm.eff,  _xlfn.MAP(_xlpm.eRawF, _xlfn.LAMBDA(_xlpm.es, VALUE(_xlfn.TEXTAFTER(_xlpm.es,":")))),
    _xlfn.HSTACK(_xlpm.cost)
)</f>
        <v>500000</v>
      </c>
      <c r="E37" s="13" cm="1">
        <f t="array" ref="E37:E44">_xlfn.LET(
    _xlpm.txt, SUBSTITUTE(SUBSTITUTE(TRIM(AI_EFF_CORRECT),CHAR(22),""),CHAR(27),""),
    _xlpm.parts, _xlfn.TEXTSPLIT(_xlpm.txt,"|",":::"),
    _xlpm.nm,    TRIM(INDEX(_xlpm.parts,,1)),
    _xlpm.cnm,   TRIM(INDEX(_xlpm.parts,,2)),
    _xlpm.cRaw,  TRIM(INDEX(_xlpm.parts,,3)),
    _xlpm.eRaw,  TRIM(INDEX(_xlpm.parts,,4)),
    _xlpm.keep,  _xlpm.nm&lt;&gt;"",
    _xlpm.cnmF,  _xlfn.TEXTAFTER(_xlfn._xlws.FILTER(_xlpm.cnm,_xlpm.keep),"ControlName:"),
    _xlpm.nmF,   _xlfn._xlws.FILTER(_xlpm.nm,_xlpm.keep),
    _xlpm.cRawF, _xlfn._xlws.FILTER(_xlpm.cRaw,_xlpm.keep),
    _xlpm.eRawF, _xlfn._xlws.FILTER(_xlpm.eRaw,_xlpm.keep),
    _xlpm.cost, _xlfn.MAP(_xlpm.cRawF, _xlfn.LAMBDA(_xlpm.cs,
              _xlfn.LET(_xlpm.t, _xlfn.TEXTAFTER(_xlpm.cs,"$"),
                  _xlpm.m, _xlfn.SWITCH(RIGHT(_xlpm.t,1),
                            "K",1000,"M",1000000,"B",1000000000,"T",1000000000000,1),
                  VALUE(LEFT(_xlpm.t,LEN(_xlpm.t)-1))*_xlpm.m))),
    _xlpm.eff,  _xlfn.MAP(_xlpm.eRawF, _xlfn.LAMBDA(_xlpm.es, VALUE(_xlfn.TEXTAFTER(_xlpm.es,":")))),
    _xlfn.HSTACK(_xlpm.eff)
)</f>
        <v>0.15</v>
      </c>
    </row>
    <row r="38" spans="2:6" ht="28.8" x14ac:dyDescent="0.3">
      <c r="B38" s="13" t="str">
        <v>Risk2</v>
      </c>
      <c r="C38" s="13" t="str">
        <v>Conduct regular ransomware simulation exercises to improve response readiness</v>
      </c>
      <c r="D38" s="13">
        <v>300000</v>
      </c>
      <c r="E38" s="13">
        <v>0.1</v>
      </c>
    </row>
    <row r="39" spans="2:6" ht="28.8" x14ac:dyDescent="0.3">
      <c r="B39" s="13" t="str">
        <v>Risk3</v>
      </c>
      <c r="C39" s="13" t="str">
        <v>Establish a whistleblower program to report insider threats anonymously</v>
      </c>
      <c r="D39" s="13">
        <v>200000</v>
      </c>
      <c r="E39" s="13">
        <v>0.2</v>
      </c>
    </row>
    <row r="40" spans="2:6" ht="28.8" x14ac:dyDescent="0.3">
      <c r="B40" s="13" t="str">
        <v>Risk4</v>
      </c>
      <c r="C40" s="13" t="str">
        <v>Invest in redundant infrastructure to minimize downtime risks</v>
      </c>
      <c r="D40" s="13">
        <v>400000</v>
      </c>
      <c r="E40" s="13">
        <v>0.15</v>
      </c>
    </row>
    <row r="41" spans="2:6" ht="28.8" x14ac:dyDescent="0.3">
      <c r="B41" s="13" t="str">
        <v>Risk5</v>
      </c>
      <c r="C41" s="13" t="str">
        <v>Perform thorough due diligence on third-party vendors before engagement</v>
      </c>
      <c r="D41" s="13">
        <v>250000</v>
      </c>
      <c r="E41" s="13">
        <v>0.25</v>
      </c>
    </row>
    <row r="42" spans="2:6" ht="28.8" x14ac:dyDescent="0.3">
      <c r="B42" s="13" t="str">
        <v>Risk6</v>
      </c>
      <c r="C42" s="13" t="str">
        <v>Provide employee training on recognizing phishing attempts</v>
      </c>
      <c r="D42" s="13">
        <v>150000</v>
      </c>
      <c r="E42" s="13">
        <v>0.1</v>
      </c>
    </row>
    <row r="43" spans="2:6" ht="28.8" x14ac:dyDescent="0.3">
      <c r="B43" s="13" t="str">
        <v>Risk7</v>
      </c>
      <c r="C43" s="13" t="str">
        <v>Implement data loss prevention (DLP) solutions to monitor data access and sharing</v>
      </c>
      <c r="D43" s="13">
        <v>600000</v>
      </c>
      <c r="E43" s="13">
        <v>0.2</v>
      </c>
    </row>
    <row r="44" spans="2:6" ht="28.8" x14ac:dyDescent="0.3">
      <c r="B44" s="13" t="str">
        <v>Risk8</v>
      </c>
      <c r="C44" s="13" t="str">
        <v>Regularly review and update incident response plans for cyber threats</v>
      </c>
      <c r="D44" s="13">
        <v>100000</v>
      </c>
      <c r="E44" s="13">
        <v>0.15</v>
      </c>
    </row>
  </sheetData>
  <mergeCells count="15">
    <mergeCell ref="H2:H3"/>
    <mergeCell ref="C2:D2"/>
    <mergeCell ref="B36:D36"/>
    <mergeCell ref="C11:D11"/>
    <mergeCell ref="B12:D12"/>
    <mergeCell ref="C33:D33"/>
    <mergeCell ref="C34:D34"/>
    <mergeCell ref="B35:D35"/>
    <mergeCell ref="C3:D3"/>
    <mergeCell ref="B5:D5"/>
    <mergeCell ref="B7:D7"/>
    <mergeCell ref="C6:D6"/>
    <mergeCell ref="C8:D8"/>
    <mergeCell ref="B9:D9"/>
    <mergeCell ref="C10:D10"/>
  </mergeCells>
  <phoneticPr fontId="15" type="noConversion"/>
  <dataValidations count="1">
    <dataValidation type="decimal" allowBlank="1" showInputMessage="1" showErrorMessage="1" sqref="G3" xr:uid="{22F7408C-CF9C-4AFD-8B02-04B6454C3660}">
      <formula1>0</formula1>
      <formula2>1</formula2>
    </dataValidation>
  </dataValidations>
  <printOptions headings="1"/>
  <pageMargins left="0.7" right="0.7" top="0.75" bottom="0.75" header="0.3" footer="0.3"/>
  <pageSetup scale="3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A9803-38F9-4D49-819C-20C3FA047CE4}">
  <sheetPr codeName="Sheet2"/>
  <dimension ref="A1:H16"/>
  <sheetViews>
    <sheetView showGridLines="0" tabSelected="1" zoomScale="98" zoomScaleNormal="98" workbookViewId="0">
      <selection sqref="A1:H1"/>
    </sheetView>
  </sheetViews>
  <sheetFormatPr defaultColWidth="8.77734375" defaultRowHeight="14.4" x14ac:dyDescent="0.3"/>
  <cols>
    <col min="1" max="2" width="11.21875" customWidth="1"/>
    <col min="3" max="3" width="18.88671875" customWidth="1"/>
    <col min="4" max="4" width="41.6640625" customWidth="1"/>
    <col min="5" max="5" width="49.44140625" customWidth="1"/>
    <col min="6" max="6" width="30.77734375" customWidth="1"/>
    <col min="7" max="7" width="28.77734375" customWidth="1"/>
    <col min="8" max="8" width="34.44140625" customWidth="1"/>
  </cols>
  <sheetData>
    <row r="1" spans="1:8" ht="42" customHeight="1" thickBot="1" x14ac:dyDescent="0.35">
      <c r="A1" s="209" t="s">
        <v>0</v>
      </c>
      <c r="B1" s="209"/>
      <c r="C1" s="209"/>
      <c r="D1" s="209"/>
      <c r="E1" s="209"/>
      <c r="F1" s="209"/>
      <c r="G1" s="209"/>
      <c r="H1" s="209"/>
    </row>
    <row r="2" spans="1:8" ht="44.4" customHeight="1" x14ac:dyDescent="0.3">
      <c r="A2" s="210"/>
      <c r="B2" s="211"/>
      <c r="C2" s="211"/>
      <c r="D2" s="152" t="s">
        <v>115</v>
      </c>
      <c r="E2" s="308" t="s">
        <v>118</v>
      </c>
      <c r="F2" s="288"/>
      <c r="G2" s="288"/>
      <c r="H2" s="289"/>
    </row>
    <row r="3" spans="1:8" ht="24" customHeight="1" x14ac:dyDescent="0.3">
      <c r="A3" s="212"/>
      <c r="B3" s="213"/>
      <c r="C3" s="213"/>
      <c r="D3" s="153" t="s">
        <v>2</v>
      </c>
      <c r="E3" s="290"/>
      <c r="F3" s="290"/>
      <c r="G3" s="290"/>
      <c r="H3" s="291"/>
    </row>
    <row r="4" spans="1:8" ht="24" customHeight="1" thickBot="1" x14ac:dyDescent="0.35">
      <c r="A4" s="214"/>
      <c r="B4" s="215"/>
      <c r="C4" s="215"/>
      <c r="D4" s="154" t="s">
        <v>3</v>
      </c>
      <c r="E4" s="292"/>
      <c r="F4" s="292"/>
      <c r="G4" s="292"/>
      <c r="H4" s="293"/>
    </row>
    <row r="6" spans="1:8" ht="15" thickBot="1" x14ac:dyDescent="0.35"/>
    <row r="7" spans="1:8" ht="25.2" customHeight="1" thickBot="1" x14ac:dyDescent="0.35">
      <c r="C7" s="217" t="s">
        <v>103</v>
      </c>
      <c r="D7" s="218"/>
      <c r="E7" s="218"/>
      <c r="F7" s="219"/>
    </row>
    <row r="8" spans="1:8" ht="172.2" customHeight="1" thickBot="1" x14ac:dyDescent="0.35">
      <c r="C8" s="220" t="s">
        <v>119</v>
      </c>
      <c r="D8" s="221"/>
      <c r="E8" s="221"/>
      <c r="F8" s="222"/>
    </row>
    <row r="10" spans="1:8" ht="15" thickBot="1" x14ac:dyDescent="0.35"/>
    <row r="11" spans="1:8" s="165" customFormat="1" ht="25.2" customHeight="1" thickBot="1" x14ac:dyDescent="0.35">
      <c r="C11" s="166" t="s">
        <v>101</v>
      </c>
      <c r="D11" s="166" t="s">
        <v>102</v>
      </c>
      <c r="E11" s="166" t="s">
        <v>4</v>
      </c>
      <c r="F11" s="285" t="s">
        <v>5</v>
      </c>
      <c r="G11" s="286"/>
      <c r="H11" s="287"/>
    </row>
    <row r="12" spans="1:8" ht="102" customHeight="1" thickBot="1" x14ac:dyDescent="0.35">
      <c r="C12" s="69" t="s">
        <v>6</v>
      </c>
      <c r="D12" s="80" t="s">
        <v>7</v>
      </c>
      <c r="E12" s="294" t="s">
        <v>99</v>
      </c>
      <c r="F12" s="295" t="s">
        <v>111</v>
      </c>
      <c r="G12" s="296" t="s">
        <v>105</v>
      </c>
      <c r="H12" s="296" t="s">
        <v>99</v>
      </c>
    </row>
    <row r="13" spans="1:8" ht="90" customHeight="1" thickBot="1" x14ac:dyDescent="0.35">
      <c r="C13" s="69" t="s">
        <v>8</v>
      </c>
      <c r="D13" s="167" t="s">
        <v>9</v>
      </c>
      <c r="E13" s="168" t="s">
        <v>107</v>
      </c>
      <c r="F13" s="295" t="s">
        <v>104</v>
      </c>
      <c r="G13" s="297" t="s">
        <v>106</v>
      </c>
      <c r="H13" s="296" t="s">
        <v>107</v>
      </c>
    </row>
    <row r="14" spans="1:8" x14ac:dyDescent="0.3">
      <c r="E14" s="11"/>
    </row>
    <row r="15" spans="1:8" s="169" customFormat="1" ht="21" customHeight="1" x14ac:dyDescent="0.3">
      <c r="C15" s="172" t="s">
        <v>10</v>
      </c>
      <c r="D15" s="216" t="s">
        <v>11</v>
      </c>
    </row>
    <row r="16" spans="1:8" s="169" customFormat="1" ht="21" customHeight="1" thickBot="1" x14ac:dyDescent="0.35">
      <c r="C16" s="173">
        <v>8</v>
      </c>
      <c r="D16" s="216"/>
    </row>
  </sheetData>
  <mergeCells count="7">
    <mergeCell ref="D15:D16"/>
    <mergeCell ref="E2:H4"/>
    <mergeCell ref="F11:H11"/>
    <mergeCell ref="C7:F7"/>
    <mergeCell ref="C8:F8"/>
    <mergeCell ref="A1:H1"/>
    <mergeCell ref="A2:C4"/>
  </mergeCells>
  <hyperlinks>
    <hyperlink ref="D3" r:id="rId1" xr:uid="{FF097A4A-C068-4751-9B8F-64F5F92F8318}"/>
  </hyperlinks>
  <pageMargins left="0.7" right="0.7" top="0.75" bottom="0.75" header="0.3" footer="0.3"/>
  <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B49"/>
  <sheetViews>
    <sheetView showGridLines="0" topLeftCell="A7" zoomScale="95" zoomScaleNormal="95" workbookViewId="0">
      <selection sqref="A1:C1"/>
    </sheetView>
  </sheetViews>
  <sheetFormatPr defaultRowHeight="14.4" outlineLevelRow="1" outlineLevelCol="1" x14ac:dyDescent="0.3"/>
  <cols>
    <col min="1" max="1" width="8.77734375" customWidth="1"/>
    <col min="2" max="2" width="41.77734375" customWidth="1"/>
    <col min="3" max="4" width="33.21875" style="78" customWidth="1"/>
    <col min="5" max="6" width="16.77734375" style="79" customWidth="1"/>
    <col min="7" max="7" width="41.77734375" style="79" customWidth="1"/>
    <col min="8" max="8" width="38" style="79" bestFit="1" customWidth="1"/>
    <col min="9" max="9" width="42" style="79" customWidth="1"/>
    <col min="10" max="10" width="27.77734375" style="1" customWidth="1"/>
    <col min="11" max="11" width="36.21875" style="1" customWidth="1" outlineLevel="1"/>
    <col min="12" max="15" width="23.77734375" style="79" customWidth="1" outlineLevel="1"/>
    <col min="16" max="16" width="36.21875" style="208" customWidth="1" outlineLevel="1"/>
    <col min="17" max="18" width="23.77734375" style="79" customWidth="1" outlineLevel="1"/>
    <col min="19" max="19" width="35.77734375" style="1" customWidth="1"/>
    <col min="20" max="20" width="23.77734375" style="1" customWidth="1"/>
    <col min="21" max="21" width="20.44140625" style="1" customWidth="1" outlineLevel="1"/>
    <col min="22" max="22" width="21" style="1" customWidth="1" outlineLevel="1"/>
    <col min="23" max="23" width="24.21875" style="1" customWidth="1"/>
    <col min="24" max="24" width="22.21875" customWidth="1" outlineLevel="1"/>
    <col min="25" max="25" width="18.21875" style="1" customWidth="1" outlineLevel="1"/>
    <col min="26" max="26" width="19.77734375" customWidth="1" outlineLevel="1"/>
    <col min="27" max="30" width="20" customWidth="1"/>
    <col min="31" max="42" width="8.77734375" customWidth="1"/>
  </cols>
  <sheetData>
    <row r="1" spans="1:28" s="62" customFormat="1" ht="48" customHeight="1" thickBot="1" x14ac:dyDescent="0.65">
      <c r="A1" s="317" t="s">
        <v>116</v>
      </c>
      <c r="B1" s="318"/>
      <c r="C1" s="318"/>
      <c r="D1" s="158"/>
      <c r="E1" s="158"/>
      <c r="F1" s="158"/>
      <c r="G1" s="158"/>
      <c r="H1" s="158"/>
      <c r="I1" s="158"/>
      <c r="J1" s="159"/>
      <c r="K1" s="159"/>
      <c r="L1" s="158"/>
      <c r="M1" s="158"/>
      <c r="N1" s="158"/>
      <c r="O1" s="158"/>
      <c r="P1" s="202"/>
      <c r="Q1" s="158"/>
      <c r="R1" s="158"/>
      <c r="S1" s="159"/>
      <c r="T1" s="160"/>
      <c r="U1" s="240" t="s">
        <v>26</v>
      </c>
      <c r="V1" s="240"/>
      <c r="W1" s="240"/>
      <c r="X1" s="240"/>
      <c r="Y1" s="240"/>
      <c r="Z1" s="161"/>
      <c r="AA1" s="239" t="s">
        <v>27</v>
      </c>
      <c r="AB1" s="239"/>
    </row>
    <row r="2" spans="1:28" ht="36" customHeight="1" x14ac:dyDescent="0.3">
      <c r="A2" s="307"/>
      <c r="B2" s="241"/>
      <c r="C2" s="199" t="s">
        <v>1</v>
      </c>
      <c r="D2" s="308" t="s">
        <v>108</v>
      </c>
      <c r="E2" s="308"/>
      <c r="F2" s="308"/>
      <c r="G2" s="308"/>
      <c r="H2" s="309"/>
      <c r="I2" s="7"/>
      <c r="J2" s="7"/>
      <c r="K2" s="7"/>
      <c r="L2" s="299"/>
      <c r="M2" s="299"/>
      <c r="N2" s="299"/>
      <c r="O2" s="299"/>
      <c r="P2" s="157"/>
      <c r="Q2" s="299"/>
      <c r="R2" s="299"/>
      <c r="S2" s="157"/>
      <c r="T2" s="157"/>
      <c r="U2" s="157"/>
      <c r="V2" s="157"/>
      <c r="W2" s="157"/>
      <c r="X2" s="7"/>
      <c r="Y2" s="7"/>
      <c r="Z2" s="162"/>
    </row>
    <row r="3" spans="1:28" ht="23.4" customHeight="1" x14ac:dyDescent="0.3">
      <c r="A3" s="310"/>
      <c r="B3" s="311"/>
      <c r="C3" s="153" t="s">
        <v>2</v>
      </c>
      <c r="D3" s="312"/>
      <c r="E3" s="312"/>
      <c r="F3" s="312"/>
      <c r="G3" s="312"/>
      <c r="H3" s="313"/>
      <c r="I3" s="7"/>
      <c r="J3" s="7"/>
      <c r="K3" s="7"/>
      <c r="L3" s="299"/>
      <c r="M3" s="299"/>
      <c r="N3" s="299"/>
      <c r="O3" s="299"/>
      <c r="P3" s="157"/>
      <c r="Q3" s="299"/>
      <c r="R3" s="299"/>
      <c r="S3" s="157"/>
      <c r="T3" s="157"/>
      <c r="U3" s="157"/>
      <c r="V3" s="157"/>
      <c r="W3" s="157"/>
      <c r="X3" s="7"/>
      <c r="Y3" s="7"/>
      <c r="Z3" s="162"/>
    </row>
    <row r="4" spans="1:28" ht="23.4" customHeight="1" thickBot="1" x14ac:dyDescent="0.35">
      <c r="A4" s="314"/>
      <c r="B4" s="242"/>
      <c r="C4" s="200" t="s">
        <v>3</v>
      </c>
      <c r="D4" s="315"/>
      <c r="E4" s="315"/>
      <c r="F4" s="315"/>
      <c r="G4" s="315"/>
      <c r="H4" s="316"/>
      <c r="I4" s="7"/>
      <c r="J4" s="7"/>
      <c r="K4" s="7"/>
      <c r="L4" s="299"/>
      <c r="M4" s="299"/>
      <c r="N4" s="299"/>
      <c r="O4" s="299"/>
      <c r="P4" s="157"/>
      <c r="Q4" s="299"/>
      <c r="R4" s="299"/>
      <c r="S4" s="157"/>
      <c r="T4" s="157"/>
      <c r="U4" s="157"/>
      <c r="V4" s="157"/>
      <c r="W4" s="157"/>
      <c r="X4" s="7"/>
      <c r="Y4" s="7"/>
      <c r="Z4" s="162"/>
    </row>
    <row r="5" spans="1:28" ht="21" customHeight="1" thickBot="1" x14ac:dyDescent="0.35">
      <c r="A5" s="305"/>
      <c r="B5" s="306" t="s">
        <v>28</v>
      </c>
      <c r="C5" s="151"/>
      <c r="D5" s="164" t="s">
        <v>29</v>
      </c>
      <c r="E5" s="150">
        <v>42</v>
      </c>
      <c r="F5" s="7"/>
      <c r="G5" s="7"/>
      <c r="H5" s="7"/>
      <c r="I5" s="7"/>
      <c r="J5" s="7"/>
      <c r="K5" s="7"/>
      <c r="L5" s="300"/>
      <c r="M5" s="300"/>
      <c r="N5" s="300"/>
      <c r="O5" s="300"/>
      <c r="P5" s="203"/>
      <c r="Q5" s="300"/>
      <c r="R5" s="300"/>
      <c r="S5" s="7"/>
      <c r="T5" s="7"/>
      <c r="U5" s="7"/>
      <c r="V5" s="7"/>
      <c r="W5" s="7"/>
      <c r="X5" s="7"/>
      <c r="Y5" s="7"/>
      <c r="Z5" s="162"/>
    </row>
    <row r="6" spans="1:28" s="117" customFormat="1" ht="30" customHeight="1" thickBot="1" x14ac:dyDescent="0.35">
      <c r="A6" s="236" t="s">
        <v>30</v>
      </c>
      <c r="B6" s="237"/>
      <c r="C6" s="174"/>
      <c r="D6" s="10"/>
      <c r="E6" s="174"/>
      <c r="F6" s="163"/>
      <c r="G6" s="163"/>
      <c r="H6" s="163"/>
      <c r="I6" s="163"/>
      <c r="J6" s="163"/>
      <c r="K6" s="163"/>
      <c r="L6" s="301"/>
      <c r="M6" s="301"/>
      <c r="N6" s="301"/>
      <c r="O6" s="301"/>
      <c r="P6" s="204"/>
      <c r="Q6" s="301"/>
      <c r="R6" s="301"/>
      <c r="S6" s="163"/>
      <c r="T6" s="163"/>
      <c r="U6" s="176"/>
      <c r="V6" s="176"/>
      <c r="W6" s="176"/>
      <c r="X6" s="177"/>
      <c r="Y6" s="176"/>
      <c r="Z6" s="178"/>
      <c r="AA6" s="118"/>
    </row>
    <row r="7" spans="1:28" s="30" customFormat="1" ht="173.55" customHeight="1" outlineLevel="1" thickBot="1" x14ac:dyDescent="0.35">
      <c r="A7" s="185"/>
      <c r="B7" s="179" t="s">
        <v>31</v>
      </c>
      <c r="C7" s="179" t="s">
        <v>32</v>
      </c>
      <c r="D7" s="179" t="s">
        <v>33</v>
      </c>
      <c r="E7" s="229" t="s">
        <v>34</v>
      </c>
      <c r="F7" s="230"/>
      <c r="G7" s="179" t="s">
        <v>35</v>
      </c>
      <c r="H7" s="180" t="s">
        <v>36</v>
      </c>
      <c r="I7" s="181" t="s">
        <v>37</v>
      </c>
      <c r="J7" s="175"/>
      <c r="K7" s="182" t="s">
        <v>31</v>
      </c>
      <c r="L7" s="183" t="s">
        <v>38</v>
      </c>
      <c r="M7" s="183" t="s">
        <v>39</v>
      </c>
      <c r="N7" s="238" t="s">
        <v>40</v>
      </c>
      <c r="O7" s="238"/>
      <c r="P7" s="179" t="s">
        <v>35</v>
      </c>
      <c r="Q7" s="183" t="s">
        <v>36</v>
      </c>
      <c r="R7" s="183" t="s">
        <v>37</v>
      </c>
      <c r="S7" s="180" t="s">
        <v>41</v>
      </c>
      <c r="T7" s="180" t="s">
        <v>42</v>
      </c>
      <c r="U7" s="226" t="s">
        <v>43</v>
      </c>
      <c r="V7" s="226"/>
      <c r="W7" s="180" t="s">
        <v>44</v>
      </c>
      <c r="X7" s="180" t="s">
        <v>45</v>
      </c>
      <c r="Y7" s="180" t="s">
        <v>46</v>
      </c>
      <c r="Z7" s="184" t="s">
        <v>47</v>
      </c>
      <c r="AA7" s="131"/>
    </row>
    <row r="8" spans="1:28" ht="43.2" customHeight="1" thickBot="1" x14ac:dyDescent="0.35">
      <c r="A8" s="72"/>
      <c r="B8" s="224" t="s">
        <v>48</v>
      </c>
      <c r="C8" s="224"/>
      <c r="D8" s="224"/>
      <c r="E8" s="224"/>
      <c r="F8" s="224"/>
      <c r="G8" s="224"/>
      <c r="H8" s="224"/>
      <c r="I8" s="224"/>
      <c r="J8" s="119" t="s">
        <v>49</v>
      </c>
      <c r="K8" s="224" t="s">
        <v>50</v>
      </c>
      <c r="L8" s="224"/>
      <c r="M8" s="224"/>
      <c r="N8" s="224"/>
      <c r="O8" s="224"/>
      <c r="P8" s="224"/>
      <c r="Q8" s="224"/>
      <c r="R8" s="224"/>
      <c r="S8" s="225" t="s">
        <v>51</v>
      </c>
      <c r="T8" s="225"/>
      <c r="U8" s="225"/>
      <c r="V8" s="225"/>
      <c r="W8" s="225"/>
      <c r="X8" s="225"/>
      <c r="Y8" s="225"/>
      <c r="Z8" s="225"/>
    </row>
    <row r="9" spans="1:28" ht="43.2" customHeight="1" thickBot="1" x14ac:dyDescent="0.35">
      <c r="A9" s="72"/>
      <c r="B9" s="114" t="s">
        <v>52</v>
      </c>
      <c r="C9" s="115" t="s">
        <v>53</v>
      </c>
      <c r="D9" s="115" t="s">
        <v>54</v>
      </c>
      <c r="E9" s="233" t="s">
        <v>55</v>
      </c>
      <c r="F9" s="233"/>
      <c r="G9" s="115" t="s">
        <v>56</v>
      </c>
      <c r="H9" s="115" t="s">
        <v>57</v>
      </c>
      <c r="I9" s="116" t="s">
        <v>58</v>
      </c>
      <c r="J9" s="81"/>
      <c r="K9" s="74"/>
      <c r="L9" s="74"/>
      <c r="M9" s="74"/>
      <c r="N9" s="74"/>
      <c r="O9" s="74"/>
      <c r="P9" s="74"/>
      <c r="Q9" s="74"/>
      <c r="R9" s="73"/>
      <c r="S9" s="82"/>
      <c r="T9" s="70"/>
      <c r="U9" s="71"/>
      <c r="V9" s="71"/>
      <c r="W9" s="10"/>
      <c r="X9" s="63"/>
      <c r="Y9" s="10"/>
      <c r="Z9" s="85"/>
    </row>
    <row r="10" spans="1:28" ht="79.95" customHeight="1" thickBot="1" x14ac:dyDescent="0.35">
      <c r="A10" s="75"/>
      <c r="B10" s="145"/>
      <c r="C10" s="146"/>
      <c r="D10" s="147"/>
      <c r="E10" s="234" t="s">
        <v>110</v>
      </c>
      <c r="F10" s="235"/>
      <c r="G10" s="148"/>
      <c r="H10" s="146"/>
      <c r="I10" s="149"/>
      <c r="J10" s="201"/>
      <c r="K10" s="282" t="s">
        <v>109</v>
      </c>
      <c r="L10" s="283"/>
      <c r="M10" s="283"/>
      <c r="N10" s="283"/>
      <c r="O10" s="283"/>
      <c r="P10" s="283"/>
      <c r="Q10" s="283"/>
      <c r="R10" s="284"/>
      <c r="S10" s="10"/>
      <c r="T10" s="70"/>
      <c r="U10" s="71"/>
      <c r="V10" s="71"/>
      <c r="W10" s="10"/>
      <c r="X10" s="63"/>
      <c r="Y10" s="10"/>
      <c r="Z10" s="85"/>
    </row>
    <row r="11" spans="1:28" s="122" customFormat="1" ht="43.2" customHeight="1" x14ac:dyDescent="0.35">
      <c r="A11" s="123"/>
      <c r="B11" s="124"/>
      <c r="C11" s="125"/>
      <c r="D11" s="83"/>
      <c r="E11" s="227" t="s">
        <v>59</v>
      </c>
      <c r="F11" s="228"/>
      <c r="G11" s="84"/>
      <c r="H11" s="126"/>
      <c r="I11" s="126"/>
      <c r="J11" s="127"/>
      <c r="K11" s="128"/>
      <c r="L11" s="125"/>
      <c r="M11" s="83"/>
      <c r="N11" s="231" t="s">
        <v>59</v>
      </c>
      <c r="O11" s="232"/>
      <c r="P11" s="84"/>
      <c r="Q11" s="126"/>
      <c r="R11" s="126"/>
      <c r="S11" s="113"/>
      <c r="T11" s="129"/>
      <c r="U11" s="130">
        <v>100000</v>
      </c>
      <c r="V11" s="130">
        <v>100001</v>
      </c>
      <c r="W11" s="84"/>
      <c r="X11" s="77"/>
      <c r="Y11" s="67"/>
      <c r="Z11" s="76"/>
      <c r="AA11" s="121"/>
    </row>
    <row r="12" spans="1:28" s="122" customFormat="1" ht="36.6" thickBot="1" x14ac:dyDescent="0.4">
      <c r="A12" s="64" t="s">
        <v>60</v>
      </c>
      <c r="B12" s="65" t="s">
        <v>61</v>
      </c>
      <c r="C12" s="66" t="s">
        <v>62</v>
      </c>
      <c r="D12" s="65" t="s">
        <v>63</v>
      </c>
      <c r="E12" s="67" t="s">
        <v>64</v>
      </c>
      <c r="F12" s="67" t="s">
        <v>65</v>
      </c>
      <c r="G12" s="67" t="s">
        <v>66</v>
      </c>
      <c r="H12" s="68" t="s">
        <v>67</v>
      </c>
      <c r="I12" s="68" t="s">
        <v>68</v>
      </c>
      <c r="J12" s="120"/>
      <c r="K12" s="65" t="s">
        <v>61</v>
      </c>
      <c r="L12" s="66" t="s">
        <v>62</v>
      </c>
      <c r="M12" s="65" t="s">
        <v>63</v>
      </c>
      <c r="N12" s="67" t="s">
        <v>64</v>
      </c>
      <c r="O12" s="67" t="s">
        <v>65</v>
      </c>
      <c r="P12" s="67" t="s">
        <v>66</v>
      </c>
      <c r="Q12" s="68" t="s">
        <v>67</v>
      </c>
      <c r="R12" s="68" t="s">
        <v>68</v>
      </c>
      <c r="S12" s="67" t="s">
        <v>69</v>
      </c>
      <c r="T12" s="67" t="s">
        <v>70</v>
      </c>
      <c r="U12" s="67" t="s">
        <v>71</v>
      </c>
      <c r="V12" s="67" t="s">
        <v>72</v>
      </c>
      <c r="W12" s="67" t="s">
        <v>73</v>
      </c>
      <c r="X12" s="65" t="s">
        <v>74</v>
      </c>
      <c r="Y12" s="67" t="s">
        <v>75</v>
      </c>
      <c r="Z12" s="66" t="s">
        <v>76</v>
      </c>
      <c r="AA12" s="121"/>
    </row>
    <row r="13" spans="1:28" ht="42" customHeight="1" x14ac:dyDescent="0.3">
      <c r="A13" s="86">
        <f>ROW('Risk Estimates'!$B13)-ROW('Risk Estimates'!$B$12)</f>
        <v>1</v>
      </c>
      <c r="B13" s="87" t="str" cm="1">
        <f t="array" ref="B13">TRIM(IF(NOT(ISBLANK(K13)),K13,IFERROR(INDEX(_xlfn.TEXTSPLIT(AI_CORRECTED_RISKS,,":::"),'Risk Estimates'!A13),"")))</f>
        <v>data breach involving unauthorized access to sensitive customer information leading to regulatory fines and reputational damage</v>
      </c>
      <c r="C13" s="88" t="str" cm="1">
        <f t="array" ref="C13">IF(NOT(ISBLANK(L13)),L13,IFERROR(INDEX(_xlfn.TEXTSPLIT(AI_CORRECTED_TAGS,,":::"),'Risk Estimates'!A13),""))</f>
        <v>Data Breach Risk</v>
      </c>
      <c r="D13" s="89" cm="1">
        <f t="array" ref="D13">IF(NOT(ISBLANK(M13)),M13,IFERROR(VALUE(INDEX(_xlfn.TEXTSPLIT(AI_PROB_CORRECTED,,":::"),'Risk Estimates'!A13)),""))</f>
        <v>0.15</v>
      </c>
      <c r="E13" s="90" cm="1">
        <f t="array" ref="E13">IF(NOT(ISBLANK(N13)),N13,IFERROR(INDEX(AI_LB_UB,A13,1),""))</f>
        <v>7500000</v>
      </c>
      <c r="F13" s="90" cm="1">
        <f t="array" ref="F13">IF(NOT(ISBLANK(O13)),O13,IFERROR(INDEX(AI_LB_UB,A13,2),""))</f>
        <v>15000000</v>
      </c>
      <c r="G13" s="91" t="str" cm="1">
        <f t="array" ref="G13">IF(NOT(ISBLANK(P13)),P13,IFERROR(INDEX(AI_Controls,A13,2),""))</f>
        <v>Implement multi-factor authentication for sensitive data access</v>
      </c>
      <c r="H13" s="90" cm="1">
        <f t="array" ref="H13">IF(NOT(ISBLANK(Q13)),Q13,IFERROR(INDEX(_xlfn.ANCHORARRAY('AI Steps'!$D$37),A13,1),""))</f>
        <v>50000</v>
      </c>
      <c r="I13" s="92" cm="1">
        <f t="array" ref="I13">IF(NOT(ISBLANK(R13)),R13,IFERROR(INDEX(_xlfn.ANCHORARRAY('AI Steps'!$E$37),A13,1),""))</f>
        <v>0.4</v>
      </c>
      <c r="J13" s="93"/>
      <c r="K13" s="132" t="s">
        <v>112</v>
      </c>
      <c r="L13" s="88" t="s">
        <v>113</v>
      </c>
      <c r="M13" s="89">
        <v>0.15</v>
      </c>
      <c r="N13" s="90">
        <v>7500000</v>
      </c>
      <c r="O13" s="90">
        <v>15000000</v>
      </c>
      <c r="P13" s="205" t="s">
        <v>100</v>
      </c>
      <c r="Q13" s="90">
        <v>50000</v>
      </c>
      <c r="R13" s="302">
        <v>0.4</v>
      </c>
      <c r="S13" s="298" t="s">
        <v>114</v>
      </c>
      <c r="T13" s="90">
        <f>IFERROR(EXP(((LN('Risk Estimates'!$F13)+LN('Risk Estimates'!$E13))/2)+((LN('Risk Estimates'!$F13)-LN('Risk Estimates'!$E13))/3.28971)^2/2)*'Risk Estimates'!$D13, 0)</f>
        <v>1626701.2794811802</v>
      </c>
      <c r="U13" s="133">
        <f>((MOD((MOD(MOD(999999999999989,MOD(TrialID*2499997+U$11*1800451+0*2000371+0*1796777+'Risk Estimates'!$A13*2299603,7450589)*4658+7450581)*383,99991)*7440893+MOD(MOD(999999999999989,MOD(TrialID*2246527+U$11*2399993+0*2100869+0*1918303+'Risk Estimates'!$A13*1624729,7450987)*7580+7560584)*17669,7440893))*1343,4294967296))+0.5)/2^32</f>
        <v>0.37486201792489737</v>
      </c>
      <c r="V13" s="133">
        <f>((MOD((MOD(MOD(999999999999989,MOD(TrialID*2499997+V$11*1800451+0*2000371+0*1796777+'Risk Estimates'!$A13*2299603,7450589)*4658+7450581)*383,99991)*7440893+MOD(MOD(999999999999989,MOD(TrialID*2246527+V$11*2399993+0*2100869+0*1918303+'Risk Estimates'!$A13*1624729,7450987)*7580+7560584)*17669,7440893))*1343,4294967296))+0.5)/2^32</f>
        <v>7.1239699027501047E-2</v>
      </c>
      <c r="W13" s="134">
        <f>IFERROR(IF('Risk Estimates'!$U13&lt;'Risk Estimates'!$D13,_xlfn.LOGNORM.INV('Risk Estimates'!$V13,(LN('Risk Estimates'!$F13)+LN('Risk Estimates'!$E13))/2, (LN('Risk Estimates'!$F13)-LN('Risk Estimates'!$E13))/3.29),0), 0)</f>
        <v>0</v>
      </c>
      <c r="X13" s="90">
        <f>IFERROR((1-'Risk Estimates'!$I13)*'Risk Estimates'!$T13, 'Risk Estimates'!$T13)</f>
        <v>976020.76768870815</v>
      </c>
      <c r="Y13" s="90">
        <f>IFERROR(IF('Risk Estimates'!$U13&lt;(1-'Risk Estimates'!$I13)*'Risk Estimates'!$D13,_xlfn.LOGNORM.INV('Risk Estimates'!$V13,(LN('Risk Estimates'!$F13)+LN('Risk Estimates'!$E13))/2, (LN('Risk Estimates'!$F13)-LN('Risk Estimates'!$E13))/3.29),0), 0)</f>
        <v>0</v>
      </c>
      <c r="Z13" s="135">
        <f>IFERROR(('Risk Estimates'!$T13-'Risk Estimates'!$X13)/'Risk Estimates'!$H13-1, 0)</f>
        <v>12.013610235849441</v>
      </c>
      <c r="AA13" s="9"/>
    </row>
    <row r="14" spans="1:28" ht="42" customHeight="1" x14ac:dyDescent="0.3">
      <c r="A14" s="98">
        <f>ROW('Risk Estimates'!$B14)-ROW('Risk Estimates'!$B$12)</f>
        <v>2</v>
      </c>
      <c r="B14" s="94" t="str" cm="1">
        <f t="array" ref="B14">TRIM(IF(NOT(ISBLANK(K14)),K14,IFERROR(INDEX(_xlfn.TEXTSPLIT(AI_CORRECTED_RISKS,,":::"),'Risk Estimates'!A14),"")))</f>
        <v>ransomware attack resulting in complete encryption of critical business systems, halting operations and incurring recovery costs</v>
      </c>
      <c r="C14" s="99" t="str" cm="1">
        <f t="array" ref="C14">IF(NOT(ISBLANK(L14)),L14,IFERROR(INDEX(_xlfn.TEXTSPLIT(AI_CORRECTED_TAGS,,":::"),'Risk Estimates'!A14),""))</f>
        <v xml:space="preserve"> Ransomware Risk </v>
      </c>
      <c r="D14" s="100" cm="1">
        <f t="array" ref="D14">IF(NOT(ISBLANK(M14)),M14,IFERROR(VALUE(INDEX(_xlfn.TEXTSPLIT(AI_PROB_CORRECTED,,":::"),'Risk Estimates'!A14)),""))</f>
        <v>0.1</v>
      </c>
      <c r="E14" s="95" cm="1">
        <f t="array" ref="E14">IF(NOT(ISBLANK(N14)),N14,IFERROR(INDEX(AI_LB_UB,A14,1),""))</f>
        <v>15000000</v>
      </c>
      <c r="F14" s="95" cm="1">
        <f t="array" ref="F14">IF(NOT(ISBLANK(O14)),O14,IFERROR(INDEX(AI_LB_UB,A14,2),""))</f>
        <v>30000000</v>
      </c>
      <c r="G14" s="101" t="str" cm="1">
        <f t="array" ref="G14">IF(NOT(ISBLANK(P14)),P14,IFERROR(INDEX(AI_Controls,A14,2),""))</f>
        <v>Conduct regular ransomware simulation exercises to improve response readiness</v>
      </c>
      <c r="H14" s="95" cm="1">
        <f t="array" ref="H14">IF(NOT(ISBLANK(Q14)),Q14,IFERROR(INDEX(_xlfn.ANCHORARRAY('AI Steps'!$D$37),A14,1),""))</f>
        <v>300000</v>
      </c>
      <c r="I14" s="102" cm="1">
        <f t="array" ref="I14">IF(NOT(ISBLANK(R14)),R14,IFERROR(INDEX(_xlfn.ANCHORARRAY('AI Steps'!$E$37),A14,1),""))</f>
        <v>0.1</v>
      </c>
      <c r="J14" s="93"/>
      <c r="K14" s="136"/>
      <c r="L14" s="99"/>
      <c r="M14" s="100"/>
      <c r="N14" s="95"/>
      <c r="O14" s="95"/>
      <c r="P14" s="206"/>
      <c r="Q14" s="95"/>
      <c r="R14" s="303"/>
      <c r="S14" s="143"/>
      <c r="T14" s="95">
        <f>IFERROR(EXP(((LN('Risk Estimates'!$F14)+LN('Risk Estimates'!$E14))/2)+((LN('Risk Estimates'!$F14)-LN('Risk Estimates'!$E14))/3.28971)^2/2)*'Risk Estimates'!$D14, 0)</f>
        <v>2168935.0393082444</v>
      </c>
      <c r="U14" s="96">
        <f>((MOD((MOD(MOD(999999999999989,MOD(TrialID*2499997+U$11*1800451+0*2000371+0*1796777+'Risk Estimates'!$A14*2299603,7450589)*4658+7450581)*383,99991)*7440893+MOD(MOD(999999999999989,MOD(TrialID*2246527+U$11*2399993+0*2100869+0*1918303+'Risk Estimates'!$A14*1624729,7450987)*7580+7560584)*17669,7440893))*1343,4294967296))+0.5)/2^32</f>
        <v>0.63864639739040285</v>
      </c>
      <c r="V14" s="96">
        <f>((MOD((MOD(MOD(999999999999989,MOD(TrialID*2499997+V$11*1800451+0*2000371+0*1796777+'Risk Estimates'!$A14*2299603,7450589)*4658+7450581)*383,99991)*7440893+MOD(MOD(999999999999989,MOD(TrialID*2246527+V$11*2399993+0*2100869+0*1918303+'Risk Estimates'!$A14*1624729,7450987)*7580+7560584)*17669,7440893))*1343,4294967296))+0.5)/2^32</f>
        <v>0.84794607001822442</v>
      </c>
      <c r="W14" s="97">
        <f>IFERROR(IF('Risk Estimates'!$U14&lt;'Risk Estimates'!$D14,_xlfn.LOGNORM.INV('Risk Estimates'!$V14,(LN('Risk Estimates'!$F14)+LN('Risk Estimates'!$E14))/2, (LN('Risk Estimates'!$F14)-LN('Risk Estimates'!$E14))/3.29),0), 0)</f>
        <v>0</v>
      </c>
      <c r="X14" s="95">
        <f>IFERROR((1-'Risk Estimates'!$I14)*'Risk Estimates'!$T14, 'Risk Estimates'!$T14)</f>
        <v>1952041.53537742</v>
      </c>
      <c r="Y14" s="95">
        <f>IFERROR(IF('Risk Estimates'!$U14&lt;(1-'Risk Estimates'!$I14)*'Risk Estimates'!$D14,_xlfn.LOGNORM.INV('Risk Estimates'!$V14,(LN('Risk Estimates'!$F14)+LN('Risk Estimates'!$E14))/2, (LN('Risk Estimates'!$F14)-LN('Risk Estimates'!$E14))/3.29),0), 0)</f>
        <v>0</v>
      </c>
      <c r="Z14" s="137">
        <f>IFERROR(('Risk Estimates'!$T14-'Risk Estimates'!$X14)/'Risk Estimates'!$H14-1, 0)</f>
        <v>-0.27702165356391883</v>
      </c>
      <c r="AA14" s="9"/>
    </row>
    <row r="15" spans="1:28" ht="42" customHeight="1" x14ac:dyDescent="0.3">
      <c r="A15" s="98">
        <f>ROW('Risk Estimates'!$B15)-ROW('Risk Estimates'!$B$12)</f>
        <v>3</v>
      </c>
      <c r="B15" s="94" t="str" cm="1">
        <f t="array" ref="B15">TRIM(IF(NOT(ISBLANK(K15)),K15,IFERROR(INDEX(_xlfn.TEXTSPLIT(AI_CORRECTED_RISKS,,":::"),'Risk Estimates'!A15),"")))</f>
        <v>insider threat where a disgruntled employee intentionally leaks confidential data to competitors, causing significant market share loss</v>
      </c>
      <c r="C15" s="99" t="str" cm="1">
        <f t="array" ref="C15">IF(NOT(ISBLANK(L15)),L15,IFERROR(INDEX(_xlfn.TEXTSPLIT(AI_CORRECTED_TAGS,,":::"),'Risk Estimates'!A15),""))</f>
        <v xml:space="preserve"> Insider Threat Risk </v>
      </c>
      <c r="D15" s="100" cm="1">
        <f t="array" ref="D15">IF(NOT(ISBLANK(M15)),M15,IFERROR(VALUE(INDEX(_xlfn.TEXTSPLIT(AI_PROB_CORRECTED,,":::"),'Risk Estimates'!A15)),""))</f>
        <v>0.05</v>
      </c>
      <c r="E15" s="95" cm="1">
        <f t="array" ref="E15">IF(NOT(ISBLANK(N15)),N15,IFERROR(INDEX(AI_LB_UB,A15,1),""))</f>
        <v>4500000</v>
      </c>
      <c r="F15" s="95" cm="1">
        <f t="array" ref="F15">IF(NOT(ISBLANK(O15)),O15,IFERROR(INDEX(AI_LB_UB,A15,2),""))</f>
        <v>9000000</v>
      </c>
      <c r="G15" s="101" t="str" cm="1">
        <f t="array" ref="G15">IF(NOT(ISBLANK(P15)),P15,IFERROR(INDEX(AI_Controls,A15,2),""))</f>
        <v>Establish a whistleblower program to report insider threats anonymously</v>
      </c>
      <c r="H15" s="95" cm="1">
        <f t="array" ref="H15">IF(NOT(ISBLANK(Q15)),Q15,IFERROR(INDEX(_xlfn.ANCHORARRAY('AI Steps'!$D$37),A15,1),""))</f>
        <v>200000</v>
      </c>
      <c r="I15" s="102" cm="1">
        <f t="array" ref="I15">IF(NOT(ISBLANK(R15)),R15,IFERROR(INDEX(_xlfn.ANCHORARRAY('AI Steps'!$E$37),A15,1),""))</f>
        <v>0.2</v>
      </c>
      <c r="J15" s="93"/>
      <c r="K15" s="136"/>
      <c r="L15" s="99"/>
      <c r="M15" s="100"/>
      <c r="N15" s="95"/>
      <c r="O15" s="95"/>
      <c r="P15" s="206"/>
      <c r="Q15" s="95"/>
      <c r="R15" s="303"/>
      <c r="S15" s="143"/>
      <c r="T15" s="95">
        <f>IFERROR(EXP(((LN('Risk Estimates'!$F15)+LN('Risk Estimates'!$E15))/2)+((LN('Risk Estimates'!$F15)-LN('Risk Estimates'!$E15))/3.28971)^2/2)*'Risk Estimates'!$D15, 0)</f>
        <v>325340.25589623617</v>
      </c>
      <c r="U15" s="96">
        <f>((MOD((MOD(MOD(999999999999989,MOD(TrialID*2499997+U$11*1800451+0*2000371+0*1796777+'Risk Estimates'!$A15*2299603,7450589)*4658+7450581)*383,99991)*7440893+MOD(MOD(999999999999989,MOD(TrialID*2246527+U$11*2399993+0*2100869+0*1918303+'Risk Estimates'!$A15*1624729,7450987)*7580+7560584)*17669,7440893))*1343,4294967296))+0.5)/2^32</f>
        <v>0.3813431408489123</v>
      </c>
      <c r="V15" s="96">
        <f>((MOD((MOD(MOD(999999999999989,MOD(TrialID*2499997+V$11*1800451+0*2000371+0*1796777+'Risk Estimates'!$A15*2299603,7450589)*4658+7450581)*383,99991)*7440893+MOD(MOD(999999999999989,MOD(TrialID*2246527+V$11*2399993+0*2100869+0*1918303+'Risk Estimates'!$A15*1624729,7450987)*7580+7560584)*17669,7440893))*1343,4294967296))+0.5)/2^32</f>
        <v>0.58597455720882863</v>
      </c>
      <c r="W15" s="97">
        <f>IFERROR(IF('Risk Estimates'!$U15&lt;'Risk Estimates'!$D15,_xlfn.LOGNORM.INV('Risk Estimates'!$V15,(LN('Risk Estimates'!$F15)+LN('Risk Estimates'!$E15))/2, (LN('Risk Estimates'!$F15)-LN('Risk Estimates'!$E15))/3.29),0), 0)</f>
        <v>0</v>
      </c>
      <c r="X15" s="95">
        <f>IFERROR((1-'Risk Estimates'!$I15)*'Risk Estimates'!$T15, 'Risk Estimates'!$T15)</f>
        <v>260272.20471698896</v>
      </c>
      <c r="Y15" s="95">
        <f>IFERROR(IF('Risk Estimates'!$U15&lt;(1-'Risk Estimates'!$I15)*'Risk Estimates'!$D15,_xlfn.LOGNORM.INV('Risk Estimates'!$V15,(LN('Risk Estimates'!$F15)+LN('Risk Estimates'!$E15))/2, (LN('Risk Estimates'!$F15)-LN('Risk Estimates'!$E15))/3.29),0), 0)</f>
        <v>0</v>
      </c>
      <c r="Z15" s="137">
        <f>IFERROR(('Risk Estimates'!$T15-'Risk Estimates'!$X15)/'Risk Estimates'!$H15-1, 0)</f>
        <v>-0.67465974410376395</v>
      </c>
      <c r="AA15" s="9"/>
    </row>
    <row r="16" spans="1:28" ht="42" customHeight="1" x14ac:dyDescent="0.3">
      <c r="A16" s="98">
        <f>ROW('Risk Estimates'!$B16)-ROW('Risk Estimates'!$B$12)</f>
        <v>4</v>
      </c>
      <c r="B16" s="94" t="str" cm="1">
        <f t="array" ref="B16">TRIM(IF(NOT(ISBLANK(K16)),K16,IFERROR(INDEX(_xlfn.TEXTSPLIT(AI_CORRECTED_RISKS,,":::"),'Risk Estimates'!A16),"")))</f>
        <v>system downtime due to a major infrastructure failure, resulting in prolonged service outages and customer dissatisfaction</v>
      </c>
      <c r="C16" s="99" t="str" cm="1">
        <f t="array" ref="C16">IF(NOT(ISBLANK(L16)),L16,IFERROR(INDEX(_xlfn.TEXTSPLIT(AI_CORRECTED_TAGS,,":::"),'Risk Estimates'!A16),""))</f>
        <v xml:space="preserve"> System Downtime Risk </v>
      </c>
      <c r="D16" s="100" cm="1">
        <f t="array" ref="D16">IF(NOT(ISBLANK(M16)),M16,IFERROR(VALUE(INDEX(_xlfn.TEXTSPLIT(AI_PROB_CORRECTED,,":::"),'Risk Estimates'!A16)),""))</f>
        <v>0.03</v>
      </c>
      <c r="E16" s="95" cm="1">
        <f t="array" ref="E16">IF(NOT(ISBLANK(N16)),N16,IFERROR(INDEX(AI_LB_UB,A16,1),""))</f>
        <v>10500000</v>
      </c>
      <c r="F16" s="95" cm="1">
        <f t="array" ref="F16">IF(NOT(ISBLANK(O16)),O16,IFERROR(INDEX(AI_LB_UB,A16,2),""))</f>
        <v>21000000</v>
      </c>
      <c r="G16" s="101" t="str" cm="1">
        <f t="array" ref="G16">IF(NOT(ISBLANK(P16)),P16,IFERROR(INDEX(AI_Controls,A16,2),""))</f>
        <v>Invest in redundant infrastructure to minimize downtime risks</v>
      </c>
      <c r="H16" s="95" cm="1">
        <f t="array" ref="H16">IF(NOT(ISBLANK(Q16)),Q16,IFERROR(INDEX(_xlfn.ANCHORARRAY('AI Steps'!$D$37),A16,1),""))</f>
        <v>400000</v>
      </c>
      <c r="I16" s="102" cm="1">
        <f t="array" ref="I16">IF(NOT(ISBLANK(R16)),R16,IFERROR(INDEX(_xlfn.ANCHORARRAY('AI Steps'!$E$37),A16,1),""))</f>
        <v>0.15</v>
      </c>
      <c r="J16" s="93"/>
      <c r="K16" s="136"/>
      <c r="L16" s="99"/>
      <c r="M16" s="100"/>
      <c r="N16" s="95"/>
      <c r="O16" s="95"/>
      <c r="P16" s="206"/>
      <c r="Q16" s="95"/>
      <c r="R16" s="303"/>
      <c r="S16" s="143"/>
      <c r="T16" s="95">
        <f>IFERROR(EXP(((LN('Risk Estimates'!$F16)+LN('Risk Estimates'!$E16))/2)+((LN('Risk Estimates'!$F16)-LN('Risk Estimates'!$E16))/3.28971)^2/2)*'Risk Estimates'!$D16, 0)</f>
        <v>455476.35825473006</v>
      </c>
      <c r="U16" s="96">
        <f>((MOD((MOD(MOD(999999999999989,MOD(TrialID*2499997+U$11*1800451+0*2000371+0*1796777+'Risk Estimates'!$A16*2299603,7450589)*4658+7450581)*383,99991)*7440893+MOD(MOD(999999999999989,MOD(TrialID*2246527+U$11*2399993+0*2100869+0*1918303+'Risk Estimates'!$A16*1624729,7450987)*7580+7560584)*17669,7440893))*1343,4294967296))+0.5)/2^32</f>
        <v>0.12364852649625391</v>
      </c>
      <c r="V16" s="96">
        <f>((MOD((MOD(MOD(999999999999989,MOD(TrialID*2499997+V$11*1800451+0*2000371+0*1796777+'Risk Estimates'!$A16*2299603,7450589)*4658+7450581)*383,99991)*7440893+MOD(MOD(999999999999989,MOD(TrialID*2246527+V$11*2399993+0*2100869+0*1918303+'Risk Estimates'!$A16*1624729,7450987)*7580+7560584)*17669,7440893))*1343,4294967296))+0.5)/2^32</f>
        <v>0.48958912037778646</v>
      </c>
      <c r="W16" s="97">
        <f>IFERROR(IF('Risk Estimates'!$U16&lt;'Risk Estimates'!$D16,_xlfn.LOGNORM.INV('Risk Estimates'!$V16,(LN('Risk Estimates'!$F16)+LN('Risk Estimates'!$E16))/2, (LN('Risk Estimates'!$F16)-LN('Risk Estimates'!$E16))/3.29),0), 0)</f>
        <v>0</v>
      </c>
      <c r="X16" s="95">
        <f>IFERROR((1-'Risk Estimates'!$I16)*'Risk Estimates'!$T16, 'Risk Estimates'!$T16)</f>
        <v>387154.90451652056</v>
      </c>
      <c r="Y16" s="95">
        <f>IFERROR(IF('Risk Estimates'!$U16&lt;(1-'Risk Estimates'!$I16)*'Risk Estimates'!$D16,_xlfn.LOGNORM.INV('Risk Estimates'!$V16,(LN('Risk Estimates'!$F16)+LN('Risk Estimates'!$E16))/2, (LN('Risk Estimates'!$F16)-LN('Risk Estimates'!$E16))/3.29),0), 0)</f>
        <v>0</v>
      </c>
      <c r="Z16" s="137">
        <f>IFERROR(('Risk Estimates'!$T16-'Risk Estimates'!$X16)/'Risk Estimates'!$H16-1, 0)</f>
        <v>-0.8291963656544763</v>
      </c>
      <c r="AA16" s="9"/>
    </row>
    <row r="17" spans="1:27" ht="42" customHeight="1" x14ac:dyDescent="0.3">
      <c r="A17" s="98">
        <f>ROW('Risk Estimates'!$B17)-ROW('Risk Estimates'!$B$12)</f>
        <v>5</v>
      </c>
      <c r="B17" s="94" t="str" cm="1">
        <f t="array" ref="B17">TRIM(IF(NOT(ISBLANK(K17)),K17,IFERROR(INDEX(_xlfn.TEXTSPLIT(AI_CORRECTED_RISKS,,":::"),'Risk Estimates'!A17),"")))</f>
        <v>third-party vendor risk where a key supplier suffers a data breach, compromising the integrity of shared systems and data</v>
      </c>
      <c r="C17" s="99" t="str" cm="1">
        <f t="array" ref="C17">IF(NOT(ISBLANK(L17)),L17,IFERROR(INDEX(_xlfn.TEXTSPLIT(AI_CORRECTED_TAGS,,":::"),'Risk Estimates'!A17),""))</f>
        <v xml:space="preserve"> Third-Party Vendor Risk </v>
      </c>
      <c r="D17" s="100" cm="1">
        <f t="array" ref="D17">IF(NOT(ISBLANK(M17)),M17,IFERROR(VALUE(INDEX(_xlfn.TEXTSPLIT(AI_PROB_CORRECTED,,":::"),'Risk Estimates'!A17)),""))</f>
        <v>0.01</v>
      </c>
      <c r="E17" s="95" cm="1">
        <f t="array" ref="E17">IF(NOT(ISBLANK(N17)),N17,IFERROR(INDEX(AI_LB_UB,A17,1),""))</f>
        <v>6000000</v>
      </c>
      <c r="F17" s="95" cm="1">
        <f t="array" ref="F17">IF(NOT(ISBLANK(O17)),O17,IFERROR(INDEX(AI_LB_UB,A17,2),""))</f>
        <v>12000000</v>
      </c>
      <c r="G17" s="101" t="str" cm="1">
        <f t="array" ref="G17">IF(NOT(ISBLANK(P17)),P17,IFERROR(INDEX(AI_Controls,A17,2),""))</f>
        <v>Perform thorough due diligence on third-party vendors before engagement</v>
      </c>
      <c r="H17" s="95" cm="1">
        <f t="array" ref="H17">IF(NOT(ISBLANK(Q17)),Q17,IFERROR(INDEX(_xlfn.ANCHORARRAY('AI Steps'!$D$37),A17,1),""))</f>
        <v>250000</v>
      </c>
      <c r="I17" s="102" cm="1">
        <f t="array" ref="I17">IF(NOT(ISBLANK(R17)),R17,IFERROR(INDEX(_xlfn.ANCHORARRAY('AI Steps'!$E$37),A17,1),""))</f>
        <v>0.25</v>
      </c>
      <c r="J17" s="93"/>
      <c r="K17" s="136"/>
      <c r="L17" s="99"/>
      <c r="M17" s="100"/>
      <c r="N17" s="95"/>
      <c r="O17" s="95"/>
      <c r="P17" s="206"/>
      <c r="Q17" s="95"/>
      <c r="R17" s="303"/>
      <c r="S17" s="143"/>
      <c r="T17" s="95">
        <f>IFERROR(EXP(((LN('Risk Estimates'!$F17)+LN('Risk Estimates'!$E17))/2)+((LN('Risk Estimates'!$F17)-LN('Risk Estimates'!$E17))/3.28971)^2/2)*'Risk Estimates'!$D17, 0)</f>
        <v>86757.401572329705</v>
      </c>
      <c r="U17" s="96">
        <f>((MOD((MOD(MOD(999999999999989,MOD(TrialID*2499997+U$11*1800451+0*2000371+0*1796777+'Risk Estimates'!$A17*2299603,7450589)*4658+7450581)*383,99991)*7440893+MOD(MOD(999999999999989,MOD(TrialID*2246527+U$11*2399993+0*2100869+0*1918303+'Risk Estimates'!$A17*1624729,7450987)*7580+7560584)*17669,7440893))*1343,4294967296))+0.5)/2^32</f>
        <v>0.44973535730969161</v>
      </c>
      <c r="V17" s="96">
        <f>((MOD((MOD(MOD(999999999999989,MOD(TrialID*2499997+V$11*1800451+0*2000371+0*1796777+'Risk Estimates'!$A17*2299603,7450589)*4658+7450581)*383,99991)*7440893+MOD(MOD(999999999999989,MOD(TrialID*2246527+V$11*2399993+0*2100869+0*1918303+'Risk Estimates'!$A17*1624729,7450987)*7580+7560584)*17669,7440893))*1343,4294967296))+0.5)/2^32</f>
        <v>0.20997247949708253</v>
      </c>
      <c r="W17" s="97">
        <f>IFERROR(IF('Risk Estimates'!$U17&lt;'Risk Estimates'!$D17,_xlfn.LOGNORM.INV('Risk Estimates'!$V17,(LN('Risk Estimates'!$F17)+LN('Risk Estimates'!$E17))/2, (LN('Risk Estimates'!$F17)-LN('Risk Estimates'!$E17))/3.29),0), 0)</f>
        <v>0</v>
      </c>
      <c r="X17" s="95">
        <f>IFERROR((1-'Risk Estimates'!$I17)*'Risk Estimates'!$T17, 'Risk Estimates'!$T17)</f>
        <v>65068.051179247283</v>
      </c>
      <c r="Y17" s="95">
        <f>IFERROR(IF('Risk Estimates'!$U17&lt;(1-'Risk Estimates'!$I17)*'Risk Estimates'!$D17,_xlfn.LOGNORM.INV('Risk Estimates'!$V17,(LN('Risk Estimates'!$F17)+LN('Risk Estimates'!$E17))/2, (LN('Risk Estimates'!$F17)-LN('Risk Estimates'!$E17))/3.29),0), 0)</f>
        <v>0</v>
      </c>
      <c r="Z17" s="137">
        <f>IFERROR(('Risk Estimates'!$T17-'Risk Estimates'!$X17)/'Risk Estimates'!$H17-1, 0)</f>
        <v>-0.9132425984276703</v>
      </c>
      <c r="AA17" s="9"/>
    </row>
    <row r="18" spans="1:27" ht="42" customHeight="1" x14ac:dyDescent="0.3">
      <c r="A18" s="98">
        <f>ROW('Risk Estimates'!$B18)-ROW('Risk Estimates'!$B$12)</f>
        <v>6</v>
      </c>
      <c r="B18" s="94" t="str" cm="1">
        <f t="array" ref="B18">TRIM(IF(NOT(ISBLANK(K18)),K18,IFERROR(INDEX(_xlfn.TEXTSPLIT(AI_CORRECTED_RISKS,,":::"),'Risk Estimates'!A18),"")))</f>
        <v>data breach from a phishing attack targeting employees, leading to unauthorized access to corporate networks</v>
      </c>
      <c r="C18" s="99" t="str" cm="1">
        <f t="array" ref="C18">IF(NOT(ISBLANK(L18)),L18,IFERROR(INDEX(_xlfn.TEXTSPLIT(AI_CORRECTED_TAGS,,":::"),'Risk Estimates'!A18),""))</f>
        <v xml:space="preserve"> Data Breach Risk </v>
      </c>
      <c r="D18" s="100" cm="1">
        <f t="array" ref="D18">IF(NOT(ISBLANK(M18)),M18,IFERROR(VALUE(INDEX(_xlfn.TEXTSPLIT(AI_PROB_CORRECTED,,":::"),'Risk Estimates'!A18)),""))</f>
        <v>0.15</v>
      </c>
      <c r="E18" s="95" cm="1">
        <f t="array" ref="E18">IF(NOT(ISBLANK(N18)),N18,IFERROR(INDEX(AI_LB_UB,A18,1),""))</f>
        <v>7500000</v>
      </c>
      <c r="F18" s="95" cm="1">
        <f t="array" ref="F18">IF(NOT(ISBLANK(O18)),O18,IFERROR(INDEX(AI_LB_UB,A18,2),""))</f>
        <v>15000000</v>
      </c>
      <c r="G18" s="101" t="str" cm="1">
        <f t="array" ref="G18">IF(NOT(ISBLANK(P18)),P18,IFERROR(INDEX(AI_Controls,A18,2),""))</f>
        <v>Provide employee training on recognizing phishing attempts</v>
      </c>
      <c r="H18" s="95" cm="1">
        <f t="array" ref="H18">IF(NOT(ISBLANK(Q18)),Q18,IFERROR(INDEX(_xlfn.ANCHORARRAY('AI Steps'!$D$37),A18,1),""))</f>
        <v>150000</v>
      </c>
      <c r="I18" s="102" cm="1">
        <f t="array" ref="I18">IF(NOT(ISBLANK(R18)),R18,IFERROR(INDEX(_xlfn.ANCHORARRAY('AI Steps'!$E$37),A18,1),""))</f>
        <v>0.1</v>
      </c>
      <c r="J18" s="93"/>
      <c r="K18" s="136"/>
      <c r="L18" s="99"/>
      <c r="M18" s="100"/>
      <c r="N18" s="95"/>
      <c r="O18" s="95"/>
      <c r="P18" s="206"/>
      <c r="Q18" s="95"/>
      <c r="R18" s="303"/>
      <c r="S18" s="143"/>
      <c r="T18" s="95">
        <f>IFERROR(EXP(((LN('Risk Estimates'!$F18)+LN('Risk Estimates'!$E18))/2)+((LN('Risk Estimates'!$F18)-LN('Risk Estimates'!$E18))/3.28971)^2/2)*'Risk Estimates'!$D18, 0)</f>
        <v>1626701.2794811802</v>
      </c>
      <c r="U18" s="96">
        <f>((MOD((MOD(MOD(999999999999989,MOD(TrialID*2499997+U$11*1800451+0*2000371+0*1796777+'Risk Estimates'!$A18*2299603,7450589)*4658+7450581)*383,99991)*7440893+MOD(MOD(999999999999989,MOD(TrialID*2246527+U$11*2399993+0*2100869+0*1918303+'Risk Estimates'!$A18*1624729,7450987)*7580+7560584)*17669,7440893))*1343,4294967296))+0.5)/2^32</f>
        <v>0.47662118554580957</v>
      </c>
      <c r="V18" s="96">
        <f>((MOD((MOD(MOD(999999999999989,MOD(TrialID*2499997+V$11*1800451+0*2000371+0*1796777+'Risk Estimates'!$A18*2299603,7450589)*4658+7450581)*383,99991)*7440893+MOD(MOD(999999999999989,MOD(TrialID*2246527+V$11*2399993+0*2100869+0*1918303+'Risk Estimates'!$A18*1624729,7450987)*7580+7560584)*17669,7440893))*1343,4294967296))+0.5)/2^32</f>
        <v>0.50265587691683322</v>
      </c>
      <c r="W18" s="97">
        <f>IFERROR(IF('Risk Estimates'!$U18&lt;'Risk Estimates'!$D18,_xlfn.LOGNORM.INV('Risk Estimates'!$V18,(LN('Risk Estimates'!$F18)+LN('Risk Estimates'!$E18))/2, (LN('Risk Estimates'!$F18)-LN('Risk Estimates'!$E18))/3.29),0), 0)</f>
        <v>0</v>
      </c>
      <c r="X18" s="95">
        <f>IFERROR((1-'Risk Estimates'!$I18)*'Risk Estimates'!$T18, 'Risk Estimates'!$T18)</f>
        <v>1464031.1515330623</v>
      </c>
      <c r="Y18" s="95">
        <f>IFERROR(IF('Risk Estimates'!$U18&lt;(1-'Risk Estimates'!$I18)*'Risk Estimates'!$D18,_xlfn.LOGNORM.INV('Risk Estimates'!$V18,(LN('Risk Estimates'!$F18)+LN('Risk Estimates'!$E18))/2, (LN('Risk Estimates'!$F18)-LN('Risk Estimates'!$E18))/3.29),0), 0)</f>
        <v>0</v>
      </c>
      <c r="Z18" s="137">
        <f>IFERROR(('Risk Estimates'!$T18-'Risk Estimates'!$X18)/'Risk Estimates'!$H18-1, 0)</f>
        <v>8.4467519654119361E-2</v>
      </c>
      <c r="AA18" s="9"/>
    </row>
    <row r="19" spans="1:27" ht="42" customHeight="1" x14ac:dyDescent="0.3">
      <c r="A19" s="98">
        <f>ROW('Risk Estimates'!$B19)-ROW('Risk Estimates'!$B$12)</f>
        <v>7</v>
      </c>
      <c r="B19" s="94" t="str" cm="1">
        <f t="array" ref="B19">TRIM(IF(NOT(ISBLANK(K19)),K19,IFERROR(INDEX(_xlfn.TEXTSPLIT(AI_CORRECTED_RISKS,,":::"),'Risk Estimates'!A19),"")))</f>
        <v>ransomware attack that disrupts supply chain operations, delaying product delivery and impacting revenue streams</v>
      </c>
      <c r="C19" s="99" t="str" cm="1">
        <f t="array" ref="C19">IF(NOT(ISBLANK(L19)),L19,IFERROR(INDEX(_xlfn.TEXTSPLIT(AI_CORRECTED_TAGS,,":::"),'Risk Estimates'!A19),""))</f>
        <v xml:space="preserve"> Ransomware Risk </v>
      </c>
      <c r="D19" s="100" cm="1">
        <f t="array" ref="D19">IF(NOT(ISBLANK(M19)),M19,IFERROR(VALUE(INDEX(_xlfn.TEXTSPLIT(AI_PROB_CORRECTED,,":::"),'Risk Estimates'!A19)),""))</f>
        <v>0.1</v>
      </c>
      <c r="E19" s="95" cm="1">
        <f t="array" ref="E19">IF(NOT(ISBLANK(N19)),N19,IFERROR(INDEX(AI_LB_UB,A19,1),""))</f>
        <v>15000000</v>
      </c>
      <c r="F19" s="95" cm="1">
        <f t="array" ref="F19">IF(NOT(ISBLANK(O19)),O19,IFERROR(INDEX(AI_LB_UB,A19,2),""))</f>
        <v>30000000</v>
      </c>
      <c r="G19" s="101" t="str" cm="1">
        <f t="array" ref="G19">IF(NOT(ISBLANK(P19)),P19,IFERROR(INDEX(AI_Controls,A19,2),""))</f>
        <v>Implement data loss prevention (DLP) solutions to monitor data access and sharing</v>
      </c>
      <c r="H19" s="95" cm="1">
        <f t="array" ref="H19">IF(NOT(ISBLANK(Q19)),Q19,IFERROR(INDEX(_xlfn.ANCHORARRAY('AI Steps'!$D$37),A19,1),""))</f>
        <v>600000</v>
      </c>
      <c r="I19" s="102" cm="1">
        <f t="array" ref="I19">IF(NOT(ISBLANK(R19)),R19,IFERROR(INDEX(_xlfn.ANCHORARRAY('AI Steps'!$E$37),A19,1),""))</f>
        <v>0.2</v>
      </c>
      <c r="J19" s="93"/>
      <c r="K19" s="136"/>
      <c r="L19" s="99"/>
      <c r="M19" s="100"/>
      <c r="N19" s="95"/>
      <c r="O19" s="95"/>
      <c r="P19" s="206"/>
      <c r="Q19" s="95"/>
      <c r="R19" s="303"/>
      <c r="S19" s="143"/>
      <c r="T19" s="95">
        <f>IFERROR(EXP(((LN('Risk Estimates'!$F19)+LN('Risk Estimates'!$E19))/2)+((LN('Risk Estimates'!$F19)-LN('Risk Estimates'!$E19))/3.28971)^2/2)*'Risk Estimates'!$D19, 0)</f>
        <v>2168935.0393082444</v>
      </c>
      <c r="U19" s="96">
        <f>((MOD((MOD(MOD(999999999999989,MOD(TrialID*2499997+U$11*1800451+0*2000371+0*1796777+'Risk Estimates'!$A19*2299603,7450589)*4658+7450581)*383,99991)*7440893+MOD(MOD(999999999999989,MOD(TrialID*2246527+U$11*2399993+0*2100869+0*1918303+'Risk Estimates'!$A19*1624729,7450987)*7580+7560584)*17669,7440893))*1343,4294967296))+0.5)/2^32</f>
        <v>0.57263128145132214</v>
      </c>
      <c r="V19" s="96">
        <f>((MOD((MOD(MOD(999999999999989,MOD(TrialID*2499997+V$11*1800451+0*2000371+0*1796777+'Risk Estimates'!$A19*2299603,7450589)*4658+7450581)*383,99991)*7440893+MOD(MOD(999999999999989,MOD(TrialID*2246527+V$11*2399993+0*2100869+0*1918303+'Risk Estimates'!$A19*1624729,7450987)*7580+7560584)*17669,7440893))*1343,4294967296))+0.5)/2^32</f>
        <v>0.98284406203310937</v>
      </c>
      <c r="W19" s="97">
        <f>IFERROR(IF('Risk Estimates'!$U19&lt;'Risk Estimates'!$D19,_xlfn.LOGNORM.INV('Risk Estimates'!$V19,(LN('Risk Estimates'!$F19)+LN('Risk Estimates'!$E19))/2, (LN('Risk Estimates'!$F19)-LN('Risk Estimates'!$E19))/3.29),0), 0)</f>
        <v>0</v>
      </c>
      <c r="X19" s="95">
        <f>IFERROR((1-'Risk Estimates'!$I19)*'Risk Estimates'!$T19, 'Risk Estimates'!$T19)</f>
        <v>1735148.0314465957</v>
      </c>
      <c r="Y19" s="95">
        <f>IFERROR(IF('Risk Estimates'!$U19&lt;(1-'Risk Estimates'!$I19)*'Risk Estimates'!$D19,_xlfn.LOGNORM.INV('Risk Estimates'!$V19,(LN('Risk Estimates'!$F19)+LN('Risk Estimates'!$E19))/2, (LN('Risk Estimates'!$F19)-LN('Risk Estimates'!$E19))/3.29),0), 0)</f>
        <v>0</v>
      </c>
      <c r="Z19" s="137">
        <f>IFERROR(('Risk Estimates'!$T19-'Risk Estimates'!$X19)/'Risk Estimates'!$H19-1, 0)</f>
        <v>-0.27702165356391883</v>
      </c>
      <c r="AA19" s="9"/>
    </row>
    <row r="20" spans="1:27" ht="42" customHeight="1" x14ac:dyDescent="0.3">
      <c r="A20" s="98">
        <f>ROW('Risk Estimates'!$B20)-ROW('Risk Estimates'!$B$12)</f>
        <v>8</v>
      </c>
      <c r="B20" s="94" t="str" cm="1">
        <f t="array" ref="B20">TRIM(IF(NOT(ISBLANK(K20)),K20,IFERROR(INDEX(_xlfn.TEXTSPLIT(AI_CORRECTED_RISKS,,":::"),'Risk Estimates'!A20),"")))</f>
        <v>insider threat involving collusion between employees and external parties to commit fraud, resulting in substantial financial losses.</v>
      </c>
      <c r="C20" s="99" t="str" cm="1">
        <f t="array" ref="C20">IF(NOT(ISBLANK(L20)),L20,IFERROR(INDEX(_xlfn.TEXTSPLIT(AI_CORRECTED_TAGS,,":::"),'Risk Estimates'!A20),""))</f>
        <v xml:space="preserve"> Insider Threat Risk</v>
      </c>
      <c r="D20" s="100" cm="1">
        <f t="array" ref="D20">IF(NOT(ISBLANK(M20)),M20,IFERROR(VALUE(INDEX(_xlfn.TEXTSPLIT(AI_PROB_CORRECTED,,":::"),'Risk Estimates'!A20)),""))</f>
        <v>0.05</v>
      </c>
      <c r="E20" s="95" cm="1">
        <f t="array" ref="E20">IF(NOT(ISBLANK(N20)),N20,IFERROR(INDEX(AI_LB_UB,A20,1),""))</f>
        <v>4500000</v>
      </c>
      <c r="F20" s="95" cm="1">
        <f t="array" ref="F20">IF(NOT(ISBLANK(O20)),O20,IFERROR(INDEX(AI_LB_UB,A20,2),""))</f>
        <v>9000000</v>
      </c>
      <c r="G20" s="101" t="str" cm="1">
        <f t="array" ref="G20">IF(NOT(ISBLANK(P20)),P20,IFERROR(INDEX(AI_Controls,A20,2),""))</f>
        <v>Regularly review and update incident response plans for cyber threats</v>
      </c>
      <c r="H20" s="95" cm="1">
        <f t="array" ref="H20">IF(NOT(ISBLANK(Q20)),Q20,IFERROR(INDEX(_xlfn.ANCHORARRAY('AI Steps'!$D$37),A20,1),""))</f>
        <v>100000</v>
      </c>
      <c r="I20" s="102" cm="1">
        <f t="array" ref="I20">IF(NOT(ISBLANK(R20)),R20,IFERROR(INDEX(_xlfn.ANCHORARRAY('AI Steps'!$E$37),A20,1),""))</f>
        <v>0.15</v>
      </c>
      <c r="J20" s="93"/>
      <c r="K20" s="136"/>
      <c r="L20" s="99"/>
      <c r="M20" s="100"/>
      <c r="N20" s="95"/>
      <c r="O20" s="95"/>
      <c r="P20" s="206"/>
      <c r="Q20" s="95"/>
      <c r="R20" s="303"/>
      <c r="S20" s="143"/>
      <c r="T20" s="95">
        <f>IFERROR(EXP(((LN('Risk Estimates'!$F20)+LN('Risk Estimates'!$E20))/2)+((LN('Risk Estimates'!$F20)-LN('Risk Estimates'!$E20))/3.28971)^2/2)*'Risk Estimates'!$D20, 0)</f>
        <v>325340.25589623617</v>
      </c>
      <c r="U20" s="96">
        <f>((MOD((MOD(MOD(999999999999989,MOD(TrialID*2499997+U$11*1800451+0*2000371+0*1796777+'Risk Estimates'!$A20*2299603,7450589)*4658+7450581)*383,99991)*7440893+MOD(MOD(999999999999989,MOD(TrialID*2246527+U$11*2399993+0*2100869+0*1918303+'Risk Estimates'!$A20*1624729,7450987)*7580+7560584)*17669,7440893))*1343,4294967296))+0.5)/2^32</f>
        <v>0.7708323736442253</v>
      </c>
      <c r="V20" s="96">
        <f>((MOD((MOD(MOD(999999999999989,MOD(TrialID*2499997+V$11*1800451+0*2000371+0*1796777+'Risk Estimates'!$A20*2299603,7450589)*4658+7450581)*383,99991)*7440893+MOD(MOD(999999999999989,MOD(TrialID*2246527+V$11*2399993+0*2100869+0*1918303+'Risk Estimates'!$A20*1624729,7450987)*7580+7560584)*17669,7440893))*1343,4294967296))+0.5)/2^32</f>
        <v>0.42952620785217732</v>
      </c>
      <c r="W20" s="97">
        <f>IFERROR(IF('Risk Estimates'!$U20&lt;'Risk Estimates'!$D20,_xlfn.LOGNORM.INV('Risk Estimates'!$V20,(LN('Risk Estimates'!$F20)+LN('Risk Estimates'!$E20))/2, (LN('Risk Estimates'!$F20)-LN('Risk Estimates'!$E20))/3.29),0), 0)</f>
        <v>0</v>
      </c>
      <c r="X20" s="95">
        <f>IFERROR((1-'Risk Estimates'!$I20)*'Risk Estimates'!$T20, 'Risk Estimates'!$T20)</f>
        <v>276539.21751180076</v>
      </c>
      <c r="Y20" s="95">
        <f>IFERROR(IF('Risk Estimates'!$U20&lt;(1-'Risk Estimates'!$I20)*'Risk Estimates'!$D20,_xlfn.LOGNORM.INV('Risk Estimates'!$V20,(LN('Risk Estimates'!$F20)+LN('Risk Estimates'!$E20))/2, (LN('Risk Estimates'!$F20)-LN('Risk Estimates'!$E20))/3.29),0), 0)</f>
        <v>0</v>
      </c>
      <c r="Z20" s="137">
        <f>IFERROR(('Risk Estimates'!$T20-'Risk Estimates'!$X20)/'Risk Estimates'!$H20-1, 0)</f>
        <v>-0.51198961615564587</v>
      </c>
      <c r="AA20" s="9"/>
    </row>
    <row r="21" spans="1:27" ht="42" customHeight="1" x14ac:dyDescent="0.3">
      <c r="A21" s="98">
        <f>ROW('Risk Estimates'!$B21)-ROW('Risk Estimates'!$B$12)</f>
        <v>9</v>
      </c>
      <c r="B21" s="94" t="str" cm="1">
        <f t="array" ref="B21">TRIM(IF(NOT(ISBLANK(K21)),K21,IFERROR(INDEX(_xlfn.TEXTSPLIT(AI_CORRECTED_RISKS,,":::"),'Risk Estimates'!A21),"")))</f>
        <v/>
      </c>
      <c r="C21" s="99" t="str" cm="1">
        <f t="array" ref="C21">IF(NOT(ISBLANK(L21)),L21,IFERROR(INDEX(_xlfn.TEXTSPLIT(AI_CORRECTED_TAGS,,":::"),'Risk Estimates'!A21),""))</f>
        <v/>
      </c>
      <c r="D21" s="100" t="str" cm="1">
        <f t="array" ref="D21">IF(NOT(ISBLANK(M21)),M21,IFERROR(VALUE(INDEX(_xlfn.TEXTSPLIT(AI_PROB_CORRECTED,,":::"),'Risk Estimates'!A21)),""))</f>
        <v/>
      </c>
      <c r="E21" s="95" t="str" cm="1">
        <f t="array" ref="E21">IF(NOT(ISBLANK(N21)),N21,IFERROR(INDEX(AI_LB_UB,A21,1),""))</f>
        <v/>
      </c>
      <c r="F21" s="95" t="str" cm="1">
        <f t="array" ref="F21">IF(NOT(ISBLANK(O21)),O21,IFERROR(INDEX(AI_LB_UB,A21,2),""))</f>
        <v/>
      </c>
      <c r="G21" s="101" t="str" cm="1">
        <f t="array" ref="G21">IF(NOT(ISBLANK(P21)),P21,IFERROR(INDEX(AI_Controls,A21,2),""))</f>
        <v/>
      </c>
      <c r="H21" s="95" t="str" cm="1">
        <f t="array" ref="H21">IF(NOT(ISBLANK(Q21)),Q21,IFERROR(INDEX(_xlfn.ANCHORARRAY('AI Steps'!$D$37),A21,1),""))</f>
        <v/>
      </c>
      <c r="I21" s="102" t="str" cm="1">
        <f t="array" ref="I21">IF(NOT(ISBLANK(R21)),R21,IFERROR(INDEX(_xlfn.ANCHORARRAY('AI Steps'!$E$37),A21,1),""))</f>
        <v/>
      </c>
      <c r="J21" s="93"/>
      <c r="K21" s="136"/>
      <c r="L21" s="99"/>
      <c r="M21" s="100"/>
      <c r="N21" s="95"/>
      <c r="O21" s="95"/>
      <c r="P21" s="206"/>
      <c r="Q21" s="95"/>
      <c r="R21" s="303"/>
      <c r="S21" s="143"/>
      <c r="T21" s="95">
        <f>IFERROR(EXP(((LN('Risk Estimates'!$F21)+LN('Risk Estimates'!$E21))/2)+((LN('Risk Estimates'!$F21)-LN('Risk Estimates'!$E21))/3.28971)^2/2)*'Risk Estimates'!$D21, 0)</f>
        <v>0</v>
      </c>
      <c r="U21" s="96">
        <f>((MOD((MOD(MOD(999999999999989,MOD(TrialID*2499997+U$11*1800451+0*2000371+0*1796777+'Risk Estimates'!$A21*2299603,7450589)*4658+7450581)*383,99991)*7440893+MOD(MOD(999999999999989,MOD(TrialID*2246527+U$11*2399993+0*2100869+0*1918303+'Risk Estimates'!$A21*1624729,7450987)*7580+7560584)*17669,7440893))*1343,4294967296))+0.5)/2^32</f>
        <v>0.21344442816916853</v>
      </c>
      <c r="V21" s="96">
        <f>((MOD((MOD(MOD(999999999999989,MOD(TrialID*2499997+V$11*1800451+0*2000371+0*1796777+'Risk Estimates'!$A21*2299603,7450589)*4658+7450581)*383,99991)*7440893+MOD(MOD(999999999999989,MOD(TrialID*2246527+V$11*2399993+0*2100869+0*1918303+'Risk Estimates'!$A21*1624729,7450987)*7580+7560584)*17669,7440893))*1343,4294967296))+0.5)/2^32</f>
        <v>0.98883323965128511</v>
      </c>
      <c r="W21" s="97">
        <f>IFERROR(IF('Risk Estimates'!$U21&lt;'Risk Estimates'!$D21,_xlfn.LOGNORM.INV('Risk Estimates'!$V21,(LN('Risk Estimates'!$F21)+LN('Risk Estimates'!$E21))/2, (LN('Risk Estimates'!$F21)-LN('Risk Estimates'!$E21))/3.29),0), 0)</f>
        <v>0</v>
      </c>
      <c r="X21" s="95">
        <f>IFERROR((1-'Risk Estimates'!$I21)*'Risk Estimates'!$T21, 'Risk Estimates'!$T21)</f>
        <v>0</v>
      </c>
      <c r="Y21" s="95">
        <f>IFERROR(IF('Risk Estimates'!$U21&lt;(1-'Risk Estimates'!$I21)*'Risk Estimates'!$D21,_xlfn.LOGNORM.INV('Risk Estimates'!$V21,(LN('Risk Estimates'!$F21)+LN('Risk Estimates'!$E21))/2, (LN('Risk Estimates'!$F21)-LN('Risk Estimates'!$E21))/3.29),0), 0)</f>
        <v>0</v>
      </c>
      <c r="Z21" s="137">
        <f>IFERROR(('Risk Estimates'!$T21-'Risk Estimates'!$X21)/'Risk Estimates'!$H21-1, 0)</f>
        <v>0</v>
      </c>
      <c r="AA21" s="9"/>
    </row>
    <row r="22" spans="1:27" ht="42" customHeight="1" x14ac:dyDescent="0.3">
      <c r="A22" s="98">
        <f>ROW('Risk Estimates'!$B22)-ROW('Risk Estimates'!$B$12)</f>
        <v>10</v>
      </c>
      <c r="B22" s="94" t="str" cm="1">
        <f t="array" ref="B22">TRIM(IF(NOT(ISBLANK(K22)),K22,IFERROR(INDEX(_xlfn.TEXTSPLIT(AI_CORRECTED_RISKS,,":::"),'Risk Estimates'!A22),"")))</f>
        <v/>
      </c>
      <c r="C22" s="99" t="str" cm="1">
        <f t="array" ref="C22">IF(NOT(ISBLANK(L22)),L22,IFERROR(INDEX(_xlfn.TEXTSPLIT(AI_CORRECTED_TAGS,,":::"),'Risk Estimates'!A22),""))</f>
        <v/>
      </c>
      <c r="D22" s="100" t="str" cm="1">
        <f t="array" ref="D22">IF(NOT(ISBLANK(M22)),M22,IFERROR(VALUE(INDEX(_xlfn.TEXTSPLIT(AI_PROB_CORRECTED,,":::"),'Risk Estimates'!A22)),""))</f>
        <v/>
      </c>
      <c r="E22" s="95" t="str" cm="1">
        <f t="array" ref="E22">IF(NOT(ISBLANK(N22)),N22,IFERROR(INDEX(AI_LB_UB,A22,1),""))</f>
        <v/>
      </c>
      <c r="F22" s="95" t="str" cm="1">
        <f t="array" ref="F22">IF(NOT(ISBLANK(O22)),O22,IFERROR(INDEX(AI_LB_UB,A22,2),""))</f>
        <v/>
      </c>
      <c r="G22" s="101" t="str" cm="1">
        <f t="array" ref="G22">IF(NOT(ISBLANK(P22)),P22,IFERROR(INDEX(AI_Controls,A22,2),""))</f>
        <v/>
      </c>
      <c r="H22" s="95" t="str" cm="1">
        <f t="array" ref="H22">IF(NOT(ISBLANK(Q22)),Q22,IFERROR(INDEX(_xlfn.ANCHORARRAY('AI Steps'!$D$37),A22,1),""))</f>
        <v/>
      </c>
      <c r="I22" s="102" t="str" cm="1">
        <f t="array" ref="I22">IF(NOT(ISBLANK(R22)),R22,IFERROR(INDEX(_xlfn.ANCHORARRAY('AI Steps'!$E$37),A22,1),""))</f>
        <v/>
      </c>
      <c r="J22" s="93"/>
      <c r="K22" s="136"/>
      <c r="L22" s="99"/>
      <c r="M22" s="100"/>
      <c r="N22" s="95"/>
      <c r="O22" s="95"/>
      <c r="P22" s="206"/>
      <c r="Q22" s="95"/>
      <c r="R22" s="303"/>
      <c r="S22" s="143"/>
      <c r="T22" s="95">
        <f>IFERROR(EXP(((LN('Risk Estimates'!$F22)+LN('Risk Estimates'!$E22))/2)+((LN('Risk Estimates'!$F22)-LN('Risk Estimates'!$E22))/3.28971)^2/2)*'Risk Estimates'!$D22, 0)</f>
        <v>0</v>
      </c>
      <c r="U22" s="96">
        <f>((MOD((MOD(MOD(999999999999989,MOD(TrialID*2499997+U$11*1800451+0*2000371+0*1796777+'Risk Estimates'!$A22*2299603,7450589)*4658+7450581)*383,99991)*7440893+MOD(MOD(999999999999989,MOD(TrialID*2246527+U$11*2399993+0*2100869+0*1918303+'Risk Estimates'!$A22*1624729,7450987)*7580+7560584)*17669,7440893))*1343,4294967296))+0.5)/2^32</f>
        <v>0.93597958364989609</v>
      </c>
      <c r="V22" s="96">
        <f>((MOD((MOD(MOD(999999999999989,MOD(TrialID*2499997+V$11*1800451+0*2000371+0*1796777+'Risk Estimates'!$A22*2299603,7450589)*4658+7450581)*383,99991)*7440893+MOD(MOD(999999999999989,MOD(TrialID*2246527+V$11*2399993+0*2100869+0*1918303+'Risk Estimates'!$A22*1624729,7450987)*7580+7560584)*17669,7440893))*1343,4294967296))+0.5)/2^32</f>
        <v>0.31252711720298976</v>
      </c>
      <c r="W22" s="97">
        <f>IFERROR(IF('Risk Estimates'!$U22&lt;'Risk Estimates'!$D22,_xlfn.LOGNORM.INV('Risk Estimates'!$V22,(LN('Risk Estimates'!$F22)+LN('Risk Estimates'!$E22))/2, (LN('Risk Estimates'!$F22)-LN('Risk Estimates'!$E22))/3.29),0), 0)</f>
        <v>0</v>
      </c>
      <c r="X22" s="95">
        <f>IFERROR((1-'Risk Estimates'!$I22)*'Risk Estimates'!$T22, 'Risk Estimates'!$T22)</f>
        <v>0</v>
      </c>
      <c r="Y22" s="95">
        <f>IFERROR(IF('Risk Estimates'!$U22&lt;(1-'Risk Estimates'!$I22)*'Risk Estimates'!$D22,_xlfn.LOGNORM.INV('Risk Estimates'!$V22,(LN('Risk Estimates'!$F22)+LN('Risk Estimates'!$E22))/2, (LN('Risk Estimates'!$F22)-LN('Risk Estimates'!$E22))/3.29),0), 0)</f>
        <v>0</v>
      </c>
      <c r="Z22" s="137">
        <f>IFERROR(('Risk Estimates'!$T22-'Risk Estimates'!$X22)/'Risk Estimates'!$H22-1, 0)</f>
        <v>0</v>
      </c>
      <c r="AA22" s="9"/>
    </row>
    <row r="23" spans="1:27" ht="42" customHeight="1" x14ac:dyDescent="0.3">
      <c r="A23" s="98">
        <f>ROW('Risk Estimates'!$B23)-ROW('Risk Estimates'!$B$12)</f>
        <v>11</v>
      </c>
      <c r="B23" s="94" t="str" cm="1">
        <f t="array" ref="B23">TRIM(IF(NOT(ISBLANK(K23)),K23,IFERROR(INDEX(_xlfn.TEXTSPLIT(AI_CORRECTED_RISKS,,":::"),'Risk Estimates'!A23),"")))</f>
        <v/>
      </c>
      <c r="C23" s="99" t="str" cm="1">
        <f t="array" ref="C23">IF(NOT(ISBLANK(L23)),L23,IFERROR(INDEX(_xlfn.TEXTSPLIT(AI_CORRECTED_TAGS,,":::"),'Risk Estimates'!A23),""))</f>
        <v/>
      </c>
      <c r="D23" s="100" t="str" cm="1">
        <f t="array" ref="D23">IF(NOT(ISBLANK(M23)),M23,IFERROR(VALUE(INDEX(_xlfn.TEXTSPLIT(AI_PROB_CORRECTED,,":::"),'Risk Estimates'!A23)),""))</f>
        <v/>
      </c>
      <c r="E23" s="95" t="str" cm="1">
        <f t="array" ref="E23">IF(NOT(ISBLANK(N23)),N23,IFERROR(INDEX(AI_LB_UB,A23,1),""))</f>
        <v/>
      </c>
      <c r="F23" s="95" t="str" cm="1">
        <f t="array" ref="F23">IF(NOT(ISBLANK(O23)),O23,IFERROR(INDEX(AI_LB_UB,A23,2),""))</f>
        <v/>
      </c>
      <c r="G23" s="101" t="str" cm="1">
        <f t="array" ref="G23">IF(NOT(ISBLANK(P23)),P23,IFERROR(INDEX(AI_Controls,A23,2),""))</f>
        <v/>
      </c>
      <c r="H23" s="95" t="str" cm="1">
        <f t="array" ref="H23">IF(NOT(ISBLANK(Q23)),Q23,IFERROR(INDEX(_xlfn.ANCHORARRAY('AI Steps'!$D$37),A23,1),""))</f>
        <v/>
      </c>
      <c r="I23" s="102" t="str" cm="1">
        <f t="array" ref="I23">IF(NOT(ISBLANK(R23)),R23,IFERROR(INDEX(_xlfn.ANCHORARRAY('AI Steps'!$E$37),A23,1),""))</f>
        <v/>
      </c>
      <c r="J23" s="93"/>
      <c r="K23" s="136"/>
      <c r="L23" s="99"/>
      <c r="M23" s="100"/>
      <c r="N23" s="95"/>
      <c r="O23" s="95"/>
      <c r="P23" s="206"/>
      <c r="Q23" s="95"/>
      <c r="R23" s="303"/>
      <c r="S23" s="143"/>
      <c r="T23" s="95">
        <f>IFERROR(EXP(((LN('Risk Estimates'!$F23)+LN('Risk Estimates'!$E23))/2)+((LN('Risk Estimates'!$F23)-LN('Risk Estimates'!$E23))/3.28971)^2/2)*'Risk Estimates'!$D23, 0)</f>
        <v>0</v>
      </c>
      <c r="U23" s="96">
        <f>((MOD((MOD(MOD(999999999999989,MOD(TrialID*2499997+U$11*1800451+0*2000371+0*1796777+'Risk Estimates'!$A23*2299603,7450589)*4658+7450581)*383,99991)*7440893+MOD(MOD(999999999999989,MOD(TrialID*2246527+U$11*2399993+0*2100869+0*1918303+'Risk Estimates'!$A23*1624729,7450987)*7580+7560584)*17669,7440893))*1343,4294967296))+0.5)/2^32</f>
        <v>0.64434813742991537</v>
      </c>
      <c r="V23" s="96">
        <f>((MOD((MOD(MOD(999999999999989,MOD(TrialID*2499997+V$11*1800451+0*2000371+0*1796777+'Risk Estimates'!$A23*2299603,7450589)*4658+7450581)*383,99991)*7440893+MOD(MOD(999999999999989,MOD(TrialID*2246527+V$11*2399993+0*2100869+0*1918303+'Risk Estimates'!$A23*1624729,7450987)*7580+7560584)*17669,7440893))*1343,4294967296))+0.5)/2^32</f>
        <v>0.52012724324595183</v>
      </c>
      <c r="W23" s="97">
        <f>IFERROR(IF('Risk Estimates'!$U23&lt;'Risk Estimates'!$D23,_xlfn.LOGNORM.INV('Risk Estimates'!$V23,(LN('Risk Estimates'!$F23)+LN('Risk Estimates'!$E23))/2, (LN('Risk Estimates'!$F23)-LN('Risk Estimates'!$E23))/3.29),0), 0)</f>
        <v>0</v>
      </c>
      <c r="X23" s="95">
        <f>IFERROR((1-'Risk Estimates'!$I23)*'Risk Estimates'!$T23, 'Risk Estimates'!$T23)</f>
        <v>0</v>
      </c>
      <c r="Y23" s="95">
        <f>IFERROR(IF('Risk Estimates'!$U23&lt;(1-'Risk Estimates'!$I23)*'Risk Estimates'!$D23,_xlfn.LOGNORM.INV('Risk Estimates'!$V23,(LN('Risk Estimates'!$F23)+LN('Risk Estimates'!$E23))/2, (LN('Risk Estimates'!$F23)-LN('Risk Estimates'!$E23))/3.29),0), 0)</f>
        <v>0</v>
      </c>
      <c r="Z23" s="137">
        <f>IFERROR(('Risk Estimates'!$T23-'Risk Estimates'!$X23)/'Risk Estimates'!$H23-1, 0)</f>
        <v>0</v>
      </c>
      <c r="AA23" s="9"/>
    </row>
    <row r="24" spans="1:27" ht="42" customHeight="1" x14ac:dyDescent="0.3">
      <c r="A24" s="98">
        <f>ROW('Risk Estimates'!$B24)-ROW('Risk Estimates'!$B$12)</f>
        <v>12</v>
      </c>
      <c r="B24" s="94" t="str" cm="1">
        <f t="array" ref="B24">TRIM(IF(NOT(ISBLANK(K24)),K24,IFERROR(INDEX(_xlfn.TEXTSPLIT(AI_CORRECTED_RISKS,,":::"),'Risk Estimates'!A24),"")))</f>
        <v/>
      </c>
      <c r="C24" s="99" t="str" cm="1">
        <f t="array" ref="C24">IF(NOT(ISBLANK(L24)),L24,IFERROR(INDEX(_xlfn.TEXTSPLIT(AI_CORRECTED_TAGS,,":::"),'Risk Estimates'!A24),""))</f>
        <v/>
      </c>
      <c r="D24" s="100" t="str" cm="1">
        <f t="array" ref="D24">IF(NOT(ISBLANK(M24)),M24,IFERROR(VALUE(INDEX(_xlfn.TEXTSPLIT(AI_PROB_CORRECTED,,":::"),'Risk Estimates'!A24)),""))</f>
        <v/>
      </c>
      <c r="E24" s="95" t="str" cm="1">
        <f t="array" ref="E24">IF(NOT(ISBLANK(N24)),N24,IFERROR(INDEX(AI_LB_UB,A24,1),""))</f>
        <v/>
      </c>
      <c r="F24" s="95" t="str" cm="1">
        <f t="array" ref="F24">IF(NOT(ISBLANK(O24)),O24,IFERROR(INDEX(AI_LB_UB,A24,2),""))</f>
        <v/>
      </c>
      <c r="G24" s="101" t="str" cm="1">
        <f t="array" ref="G24">IF(NOT(ISBLANK(P24)),P24,IFERROR(INDEX(AI_Controls,A24,2),""))</f>
        <v/>
      </c>
      <c r="H24" s="95" t="str" cm="1">
        <f t="array" ref="H24">IF(NOT(ISBLANK(Q24)),Q24,IFERROR(INDEX(_xlfn.ANCHORARRAY('AI Steps'!$D$37),A24,1),""))</f>
        <v/>
      </c>
      <c r="I24" s="102" t="str" cm="1">
        <f t="array" ref="I24">IF(NOT(ISBLANK(R24)),R24,IFERROR(INDEX(_xlfn.ANCHORARRAY('AI Steps'!$E$37),A24,1),""))</f>
        <v/>
      </c>
      <c r="J24" s="93"/>
      <c r="K24" s="136"/>
      <c r="L24" s="99"/>
      <c r="M24" s="100"/>
      <c r="N24" s="95"/>
      <c r="O24" s="95"/>
      <c r="P24" s="206"/>
      <c r="Q24" s="95"/>
      <c r="R24" s="303"/>
      <c r="S24" s="143"/>
      <c r="T24" s="95">
        <f>IFERROR(EXP(((LN('Risk Estimates'!$F24)+LN('Risk Estimates'!$E24))/2)+((LN('Risk Estimates'!$F24)-LN('Risk Estimates'!$E24))/3.28971)^2/2)*'Risk Estimates'!$D24, 0)</f>
        <v>0</v>
      </c>
      <c r="U24" s="96">
        <f>((MOD((MOD(MOD(999999999999989,MOD(TrialID*2499997+U$11*1800451+0*2000371+0*1796777+'Risk Estimates'!$A24*2299603,7450589)*4658+7450581)*383,99991)*7440893+MOD(MOD(999999999999989,MOD(TrialID*2246527+U$11*2399993+0*2100869+0*1918303+'Risk Estimates'!$A24*1624729,7450987)*7580+7560584)*17669,7440893))*1343,4294967296))+0.5)/2^32</f>
        <v>0.3394640387268737</v>
      </c>
      <c r="V24" s="96">
        <f>((MOD((MOD(MOD(999999999999989,MOD(TrialID*2499997+V$11*1800451+0*2000371+0*1796777+'Risk Estimates'!$A24*2299603,7450589)*4658+7450581)*383,99991)*7440893+MOD(MOD(999999999999989,MOD(TrialID*2246527+V$11*2399993+0*2100869+0*1918303+'Risk Estimates'!$A24*1624729,7450987)*7580+7560584)*17669,7440893))*1343,4294967296))+0.5)/2^32</f>
        <v>0.34620966867078096</v>
      </c>
      <c r="W24" s="103">
        <f>IFERROR(IF('Risk Estimates'!$U24&lt;'Risk Estimates'!$D24,_xlfn.LOGNORM.INV('Risk Estimates'!$V24,(LN('Risk Estimates'!$F24)+LN('Risk Estimates'!$E24))/2, (LN('Risk Estimates'!$F24)-LN('Risk Estimates'!$E24))/3.29),0), 0)</f>
        <v>0</v>
      </c>
      <c r="X24" s="95">
        <f>IFERROR((1-'Risk Estimates'!$I24)*'Risk Estimates'!$T24, 'Risk Estimates'!$T24)</f>
        <v>0</v>
      </c>
      <c r="Y24" s="95">
        <f>IFERROR(IF('Risk Estimates'!$U24&lt;(1-'Risk Estimates'!$I24)*'Risk Estimates'!$D24,_xlfn.LOGNORM.INV('Risk Estimates'!$V24,(LN('Risk Estimates'!$F24)+LN('Risk Estimates'!$E24))/2, (LN('Risk Estimates'!$F24)-LN('Risk Estimates'!$E24))/3.29),0), 0)</f>
        <v>0</v>
      </c>
      <c r="Z24" s="137">
        <f>IFERROR(('Risk Estimates'!$T24-'Risk Estimates'!$X24)/'Risk Estimates'!$H24-1, 0)</f>
        <v>0</v>
      </c>
      <c r="AA24" s="9"/>
    </row>
    <row r="25" spans="1:27" ht="42" customHeight="1" x14ac:dyDescent="0.3">
      <c r="A25" s="98">
        <f>ROW('Risk Estimates'!$B25)-ROW('Risk Estimates'!$B$12)</f>
        <v>13</v>
      </c>
      <c r="B25" s="94" t="str" cm="1">
        <f t="array" ref="B25">TRIM(IF(NOT(ISBLANK(K25)),K25,IFERROR(INDEX(_xlfn.TEXTSPLIT(AI_CORRECTED_RISKS,,":::"),'Risk Estimates'!A25),"")))</f>
        <v/>
      </c>
      <c r="C25" s="99" t="str" cm="1">
        <f t="array" ref="C25">IF(NOT(ISBLANK(L25)),L25,IFERROR(INDEX(_xlfn.TEXTSPLIT(AI_CORRECTED_TAGS,,":::"),'Risk Estimates'!A25),""))</f>
        <v/>
      </c>
      <c r="D25" s="100" t="str" cm="1">
        <f t="array" ref="D25">IF(NOT(ISBLANK(M25)),M25,IFERROR(VALUE(INDEX(_xlfn.TEXTSPLIT(AI_PROB_CORRECTED,,":::"),'Risk Estimates'!A25)),""))</f>
        <v/>
      </c>
      <c r="E25" s="95" t="str" cm="1">
        <f t="array" ref="E25">IF(NOT(ISBLANK(N25)),N25,IFERROR(INDEX(AI_LB_UB,A25,1),""))</f>
        <v/>
      </c>
      <c r="F25" s="95" t="str" cm="1">
        <f t="array" ref="F25">IF(NOT(ISBLANK(O25)),O25,IFERROR(INDEX(AI_LB_UB,A25,2),""))</f>
        <v/>
      </c>
      <c r="G25" s="101" t="str" cm="1">
        <f t="array" ref="G25">IF(NOT(ISBLANK(P25)),P25,IFERROR(INDEX(AI_Controls,A25,2),""))</f>
        <v/>
      </c>
      <c r="H25" s="95" t="str" cm="1">
        <f t="array" ref="H25">IF(NOT(ISBLANK(Q25)),Q25,IFERROR(INDEX(_xlfn.ANCHORARRAY('AI Steps'!$D$37),A25,1),""))</f>
        <v/>
      </c>
      <c r="I25" s="102" t="str" cm="1">
        <f t="array" ref="I25">IF(NOT(ISBLANK(R25)),R25,IFERROR(INDEX(_xlfn.ANCHORARRAY('AI Steps'!$E$37),A25,1),""))</f>
        <v/>
      </c>
      <c r="J25" s="93"/>
      <c r="K25" s="136"/>
      <c r="L25" s="99"/>
      <c r="M25" s="100"/>
      <c r="N25" s="95"/>
      <c r="O25" s="95"/>
      <c r="P25" s="206"/>
      <c r="Q25" s="95"/>
      <c r="R25" s="303"/>
      <c r="S25" s="143"/>
      <c r="T25" s="95">
        <f>IFERROR(EXP(((LN('Risk Estimates'!$F25)+LN('Risk Estimates'!$E25))/2)+((LN('Risk Estimates'!$F25)-LN('Risk Estimates'!$E25))/3.28971)^2/2)*'Risk Estimates'!$D25, 0)</f>
        <v>0</v>
      </c>
      <c r="U25" s="96">
        <f>((MOD((MOD(MOD(999999999999989,MOD(TrialID*2499997+U$11*1800451+0*2000371+0*1796777+'Risk Estimates'!$A25*2299603,7450589)*4658+7450581)*383,99991)*7440893+MOD(MOD(999999999999989,MOD(TrialID*2246527+U$11*2399993+0*2100869+0*1918303+'Risk Estimates'!$A25*1624729,7450987)*7580+7560584)*17669,7440893))*1343,4294967296))+0.5)/2^32</f>
        <v>0.10445316054392606</v>
      </c>
      <c r="V25" s="96">
        <f>((MOD((MOD(MOD(999999999999989,MOD(TrialID*2499997+V$11*1800451+0*2000371+0*1796777+'Risk Estimates'!$A25*2299603,7450589)*4658+7450581)*383,99991)*7440893+MOD(MOD(999999999999989,MOD(TrialID*2246527+V$11*2399993+0*2100869+0*1918303+'Risk Estimates'!$A25*1624729,7450987)*7580+7560584)*17669,7440893))*1343,4294967296))+0.5)/2^32</f>
        <v>7.3054917273111641E-2</v>
      </c>
      <c r="W25" s="103">
        <f>IFERROR(IF('Risk Estimates'!$U25&lt;'Risk Estimates'!$D25,_xlfn.LOGNORM.INV('Risk Estimates'!$V25,(LN('Risk Estimates'!$F25)+LN('Risk Estimates'!$E25))/2, (LN('Risk Estimates'!$F25)-LN('Risk Estimates'!$E25))/3.29),0), 0)</f>
        <v>0</v>
      </c>
      <c r="X25" s="95">
        <f>IFERROR((1-'Risk Estimates'!$I25)*'Risk Estimates'!$T25, 'Risk Estimates'!$T25)</f>
        <v>0</v>
      </c>
      <c r="Y25" s="104">
        <f>IFERROR(IF('Risk Estimates'!$U25&lt;(1-'Risk Estimates'!$I25)*'Risk Estimates'!$D25,_xlfn.LOGNORM.INV('Risk Estimates'!$V25,(LN('Risk Estimates'!$F25)+LN('Risk Estimates'!$E25))/2, (LN('Risk Estimates'!$F25)-LN('Risk Estimates'!$E25))/3.29),0), 0)</f>
        <v>0</v>
      </c>
      <c r="Z25" s="137">
        <f>IFERROR(('Risk Estimates'!$T25-'Risk Estimates'!$X25)/'Risk Estimates'!$H25-1, 0)</f>
        <v>0</v>
      </c>
      <c r="AA25" s="9"/>
    </row>
    <row r="26" spans="1:27" ht="42" customHeight="1" x14ac:dyDescent="0.3">
      <c r="A26" s="98">
        <f>ROW('Risk Estimates'!$B26)-ROW('Risk Estimates'!$B$12)</f>
        <v>14</v>
      </c>
      <c r="B26" s="94" t="str" cm="1">
        <f t="array" ref="B26">TRIM(IF(NOT(ISBLANK(K26)),K26,IFERROR(INDEX(_xlfn.TEXTSPLIT(AI_CORRECTED_RISKS,,":::"),'Risk Estimates'!A26),"")))</f>
        <v/>
      </c>
      <c r="C26" s="99" t="str" cm="1">
        <f t="array" ref="C26">IF(NOT(ISBLANK(L26)),L26,IFERROR(INDEX(_xlfn.TEXTSPLIT(AI_CORRECTED_TAGS,,":::"),'Risk Estimates'!A26),""))</f>
        <v/>
      </c>
      <c r="D26" s="100" t="str" cm="1">
        <f t="array" ref="D26">IF(NOT(ISBLANK(M26)),M26,IFERROR(VALUE(INDEX(_xlfn.TEXTSPLIT(AI_PROB_CORRECTED,,":::"),'Risk Estimates'!A26)),""))</f>
        <v/>
      </c>
      <c r="E26" s="95" t="str" cm="1">
        <f t="array" ref="E26">IF(NOT(ISBLANK(N26)),N26,IFERROR(INDEX(AI_LB_UB,A26,1),""))</f>
        <v/>
      </c>
      <c r="F26" s="95" t="str" cm="1">
        <f t="array" ref="F26">IF(NOT(ISBLANK(O26)),O26,IFERROR(INDEX(AI_LB_UB,A26,2),""))</f>
        <v/>
      </c>
      <c r="G26" s="101" t="str" cm="1">
        <f t="array" ref="G26">IF(NOT(ISBLANK(P26)),P26,IFERROR(INDEX(AI_Controls,A26,2),""))</f>
        <v/>
      </c>
      <c r="H26" s="95" t="str" cm="1">
        <f t="array" ref="H26">IF(NOT(ISBLANK(Q26)),Q26,IFERROR(INDEX(_xlfn.ANCHORARRAY('AI Steps'!$D$37),A26,1),""))</f>
        <v/>
      </c>
      <c r="I26" s="102" t="str" cm="1">
        <f t="array" ref="I26">IF(NOT(ISBLANK(R26)),R26,IFERROR(INDEX(_xlfn.ANCHORARRAY('AI Steps'!$E$37),A26,1),""))</f>
        <v/>
      </c>
      <c r="J26" s="93"/>
      <c r="K26" s="136"/>
      <c r="L26" s="99"/>
      <c r="M26" s="100"/>
      <c r="N26" s="95"/>
      <c r="O26" s="95"/>
      <c r="P26" s="206"/>
      <c r="Q26" s="95"/>
      <c r="R26" s="303"/>
      <c r="S26" s="143"/>
      <c r="T26" s="95">
        <f>IFERROR(EXP(((LN('Risk Estimates'!$F26)+LN('Risk Estimates'!$E26))/2)+((LN('Risk Estimates'!$F26)-LN('Risk Estimates'!$E26))/3.28971)^2/2)*'Risk Estimates'!$D26, 0)</f>
        <v>0</v>
      </c>
      <c r="U26" s="96">
        <f>((MOD((MOD(MOD(999999999999989,MOD(TrialID*2499997+U$11*1800451+0*2000371+0*1796777+'Risk Estimates'!$A26*2299603,7450589)*4658+7450581)*383,99991)*7440893+MOD(MOD(999999999999989,MOD(TrialID*2246527+U$11*2399993+0*2100869+0*1918303+'Risk Estimates'!$A26*1624729,7450987)*7580+7560584)*17669,7440893))*1343,4294967296))+0.5)/2^32</f>
        <v>0.29460846248548478</v>
      </c>
      <c r="V26" s="96">
        <f>((MOD((MOD(MOD(999999999999989,MOD(TrialID*2499997+V$11*1800451+0*2000371+0*1796777+'Risk Estimates'!$A26*2299603,7450589)*4658+7450581)*383,99991)*7440893+MOD(MOD(999999999999989,MOD(TrialID*2246527+V$11*2399993+0*2100869+0*1918303+'Risk Estimates'!$A26*1624729,7450987)*7580+7560584)*17669,7440893))*1343,4294967296))+0.5)/2^32</f>
        <v>5.8171517332084477E-2</v>
      </c>
      <c r="W26" s="103">
        <f>IFERROR(IF('Risk Estimates'!$U26&lt;'Risk Estimates'!$D26,_xlfn.LOGNORM.INV('Risk Estimates'!$V26,(LN('Risk Estimates'!$F26)+LN('Risk Estimates'!$E26))/2, (LN('Risk Estimates'!$F26)-LN('Risk Estimates'!$E26))/3.29),0), 0)</f>
        <v>0</v>
      </c>
      <c r="X26" s="95">
        <f>IFERROR((1-'Risk Estimates'!$I26)*'Risk Estimates'!$T26, 'Risk Estimates'!$T26)</f>
        <v>0</v>
      </c>
      <c r="Y26" s="104">
        <f>IFERROR(IF('Risk Estimates'!$U26&lt;(1-'Risk Estimates'!$I26)*'Risk Estimates'!$D26,_xlfn.LOGNORM.INV('Risk Estimates'!$V26,(LN('Risk Estimates'!$F26)+LN('Risk Estimates'!$E26))/2, (LN('Risk Estimates'!$F26)-LN('Risk Estimates'!$E26))/3.29),0), 0)</f>
        <v>0</v>
      </c>
      <c r="Z26" s="137">
        <f>IFERROR(('Risk Estimates'!$T26-'Risk Estimates'!$X26)/'Risk Estimates'!$H26-1, 0)</f>
        <v>0</v>
      </c>
      <c r="AA26" s="9"/>
    </row>
    <row r="27" spans="1:27" ht="42" customHeight="1" x14ac:dyDescent="0.3">
      <c r="A27" s="98">
        <f>ROW('Risk Estimates'!$B27)-ROW('Risk Estimates'!$B$12)</f>
        <v>15</v>
      </c>
      <c r="B27" s="94" t="str" cm="1">
        <f t="array" ref="B27">TRIM(IF(NOT(ISBLANK(K27)),K27,IFERROR(INDEX(_xlfn.TEXTSPLIT(AI_CORRECTED_RISKS,,":::"),'Risk Estimates'!A27),"")))</f>
        <v/>
      </c>
      <c r="C27" s="99" t="str" cm="1">
        <f t="array" ref="C27">IF(NOT(ISBLANK(L27)),L27,IFERROR(INDEX(_xlfn.TEXTSPLIT(AI_CORRECTED_TAGS,,":::"),'Risk Estimates'!A27),""))</f>
        <v/>
      </c>
      <c r="D27" s="100" t="str" cm="1">
        <f t="array" ref="D27">IF(NOT(ISBLANK(M27)),M27,IFERROR(VALUE(INDEX(_xlfn.TEXTSPLIT(AI_PROB_CORRECTED,,":::"),'Risk Estimates'!A27)),""))</f>
        <v/>
      </c>
      <c r="E27" s="95" t="str" cm="1">
        <f t="array" ref="E27">IF(NOT(ISBLANK(N27)),N27,IFERROR(INDEX(AI_LB_UB,A27,1),""))</f>
        <v/>
      </c>
      <c r="F27" s="95" t="str" cm="1">
        <f t="array" ref="F27">IF(NOT(ISBLANK(O27)),O27,IFERROR(INDEX(AI_LB_UB,A27,2),""))</f>
        <v/>
      </c>
      <c r="G27" s="101" t="str" cm="1">
        <f t="array" ref="G27">IF(NOT(ISBLANK(P27)),P27,IFERROR(INDEX(AI_Controls,A27,2),""))</f>
        <v/>
      </c>
      <c r="H27" s="95" t="str" cm="1">
        <f t="array" ref="H27">IF(NOT(ISBLANK(Q27)),Q27,IFERROR(INDEX(_xlfn.ANCHORARRAY('AI Steps'!$D$37),A27,1),""))</f>
        <v/>
      </c>
      <c r="I27" s="102" t="str" cm="1">
        <f t="array" ref="I27">IF(NOT(ISBLANK(R27)),R27,IFERROR(INDEX(_xlfn.ANCHORARRAY('AI Steps'!$E$37),A27,1),""))</f>
        <v/>
      </c>
      <c r="J27" s="93"/>
      <c r="K27" s="136"/>
      <c r="L27" s="99"/>
      <c r="M27" s="100"/>
      <c r="N27" s="95"/>
      <c r="O27" s="95"/>
      <c r="P27" s="206"/>
      <c r="Q27" s="95"/>
      <c r="R27" s="303"/>
      <c r="S27" s="143"/>
      <c r="T27" s="95">
        <f>IFERROR(EXP(((LN('Risk Estimates'!$F27)+LN('Risk Estimates'!$E27))/2)+((LN('Risk Estimates'!$F27)-LN('Risk Estimates'!$E27))/3.28971)^2/2)*'Risk Estimates'!$D27, 0)</f>
        <v>0</v>
      </c>
      <c r="U27" s="96">
        <f>((MOD((MOD(MOD(999999999999989,MOD(TrialID*2499997+U$11*1800451+0*2000371+0*1796777+'Risk Estimates'!$A27*2299603,7450589)*4658+7450581)*383,99991)*7440893+MOD(MOD(999999999999989,MOD(TrialID*2246527+U$11*2399993+0*2100869+0*1918303+'Risk Estimates'!$A27*1624729,7450987)*7580+7560584)*17669,7440893))*1343,4294967296))+0.5)/2^32</f>
        <v>0.9767613330623135</v>
      </c>
      <c r="V27" s="96">
        <f>((MOD((MOD(MOD(999999999999989,MOD(TrialID*2499997+V$11*1800451+0*2000371+0*1796777+'Risk Estimates'!$A27*2299603,7450589)*4658+7450581)*383,99991)*7440893+MOD(MOD(999999999999989,MOD(TrialID*2246527+V$11*2399993+0*2100869+0*1918303+'Risk Estimates'!$A27*1624729,7450987)*7580+7560584)*17669,7440893))*1343,4294967296))+0.5)/2^32</f>
        <v>0.43245257332455367</v>
      </c>
      <c r="W27" s="103">
        <f>IFERROR(IF('Risk Estimates'!$U27&lt;'Risk Estimates'!$D27,_xlfn.LOGNORM.INV('Risk Estimates'!$V27,(LN('Risk Estimates'!$F27)+LN('Risk Estimates'!$E27))/2, (LN('Risk Estimates'!$F27)-LN('Risk Estimates'!$E27))/3.29),0), 0)</f>
        <v>0</v>
      </c>
      <c r="X27" s="95">
        <f>IFERROR((1-'Risk Estimates'!$I27)*'Risk Estimates'!$T27, 'Risk Estimates'!$T27)</f>
        <v>0</v>
      </c>
      <c r="Y27" s="104">
        <f>IFERROR(IF('Risk Estimates'!$U27&lt;(1-'Risk Estimates'!$I27)*'Risk Estimates'!$D27,_xlfn.LOGNORM.INV('Risk Estimates'!$V27,(LN('Risk Estimates'!$F27)+LN('Risk Estimates'!$E27))/2, (LN('Risk Estimates'!$F27)-LN('Risk Estimates'!$E27))/3.29),0), 0)</f>
        <v>0</v>
      </c>
      <c r="Z27" s="137">
        <f>IFERROR(('Risk Estimates'!$T27-'Risk Estimates'!$X27)/'Risk Estimates'!$H27-1, 0)</f>
        <v>0</v>
      </c>
      <c r="AA27" s="9"/>
    </row>
    <row r="28" spans="1:27" ht="42" customHeight="1" x14ac:dyDescent="0.3">
      <c r="A28" s="98">
        <f>ROW('Risk Estimates'!$B28)-ROW('Risk Estimates'!$B$12)</f>
        <v>16</v>
      </c>
      <c r="B28" s="94" t="str" cm="1">
        <f t="array" ref="B28">TRIM(IF(NOT(ISBLANK(K28)),K28,IFERROR(INDEX(_xlfn.TEXTSPLIT(AI_CORRECTED_RISKS,,":::"),'Risk Estimates'!A28),"")))</f>
        <v/>
      </c>
      <c r="C28" s="99" t="str" cm="1">
        <f t="array" ref="C28">IF(NOT(ISBLANK(L28)),L28,IFERROR(INDEX(_xlfn.TEXTSPLIT(AI_CORRECTED_TAGS,,":::"),'Risk Estimates'!A28),""))</f>
        <v/>
      </c>
      <c r="D28" s="100" t="str" cm="1">
        <f t="array" ref="D28">IF(NOT(ISBLANK(M28)),M28,IFERROR(VALUE(INDEX(_xlfn.TEXTSPLIT(AI_PROB_CORRECTED,,":::"),'Risk Estimates'!A28)),""))</f>
        <v/>
      </c>
      <c r="E28" s="95" t="str" cm="1">
        <f t="array" ref="E28">IF(NOT(ISBLANK(N28)),N28,IFERROR(INDEX(AI_LB_UB,A28,1),""))</f>
        <v/>
      </c>
      <c r="F28" s="95" t="str" cm="1">
        <f t="array" ref="F28">IF(NOT(ISBLANK(O28)),O28,IFERROR(INDEX(AI_LB_UB,A28,2),""))</f>
        <v/>
      </c>
      <c r="G28" s="101" t="str" cm="1">
        <f t="array" ref="G28">IF(NOT(ISBLANK(P28)),P28,IFERROR(INDEX(AI_Controls,A28,2),""))</f>
        <v/>
      </c>
      <c r="H28" s="95" t="str" cm="1">
        <f t="array" ref="H28">IF(NOT(ISBLANK(Q28)),Q28,IFERROR(INDEX(_xlfn.ANCHORARRAY('AI Steps'!$D$37),A28,1),""))</f>
        <v/>
      </c>
      <c r="I28" s="102" t="str" cm="1">
        <f t="array" ref="I28">IF(NOT(ISBLANK(R28)),R28,IFERROR(INDEX(_xlfn.ANCHORARRAY('AI Steps'!$E$37),A28,1),""))</f>
        <v/>
      </c>
      <c r="J28" s="93"/>
      <c r="K28" s="136"/>
      <c r="L28" s="99"/>
      <c r="M28" s="100"/>
      <c r="N28" s="95"/>
      <c r="O28" s="95"/>
      <c r="P28" s="206"/>
      <c r="Q28" s="95"/>
      <c r="R28" s="303"/>
      <c r="S28" s="143"/>
      <c r="T28" s="95">
        <f>IFERROR(EXP(((LN('Risk Estimates'!$F28)+LN('Risk Estimates'!$E28))/2)+((LN('Risk Estimates'!$F28)-LN('Risk Estimates'!$E28))/3.28971)^2/2)*'Risk Estimates'!$D28, 0)</f>
        <v>0</v>
      </c>
      <c r="U28" s="96">
        <f>((MOD((MOD(MOD(999999999999989,MOD(TrialID*2499997+U$11*1800451+0*2000371+0*1796777+'Risk Estimates'!$A28*2299603,7450589)*4658+7450581)*383,99991)*7440893+MOD(MOD(999999999999989,MOD(TrialID*2246527+U$11*2399993+0*2100869+0*1918303+'Risk Estimates'!$A28*1624729,7450987)*7580+7560584)*17669,7440893))*1343,4294967296))+0.5)/2^32</f>
        <v>0.1352275483077392</v>
      </c>
      <c r="V28" s="96">
        <f>((MOD((MOD(MOD(999999999999989,MOD(TrialID*2499997+V$11*1800451+0*2000371+0*1796777+'Risk Estimates'!$A28*2299603,7450589)*4658+7450581)*383,99991)*7440893+MOD(MOD(999999999999989,MOD(TrialID*2246527+V$11*2399993+0*2100869+0*1918303+'Risk Estimates'!$A28*1624729,7450987)*7580+7560584)*17669,7440893))*1343,4294967296))+0.5)/2^32</f>
        <v>0.37951549154240638</v>
      </c>
      <c r="W28" s="103">
        <f>IFERROR(IF('Risk Estimates'!$U28&lt;'Risk Estimates'!$D28,_xlfn.LOGNORM.INV('Risk Estimates'!$V28,(LN('Risk Estimates'!$F28)+LN('Risk Estimates'!$E28))/2, (LN('Risk Estimates'!$F28)-LN('Risk Estimates'!$E28))/3.29),0), 0)</f>
        <v>0</v>
      </c>
      <c r="X28" s="95">
        <f>IFERROR((1-'Risk Estimates'!$I28)*'Risk Estimates'!$T28, 'Risk Estimates'!$T28)</f>
        <v>0</v>
      </c>
      <c r="Y28" s="104">
        <f>IFERROR(IF('Risk Estimates'!$U28&lt;(1-'Risk Estimates'!$I28)*'Risk Estimates'!$D28,_xlfn.LOGNORM.INV('Risk Estimates'!$V28,(LN('Risk Estimates'!$F28)+LN('Risk Estimates'!$E28))/2, (LN('Risk Estimates'!$F28)-LN('Risk Estimates'!$E28))/3.29),0), 0)</f>
        <v>0</v>
      </c>
      <c r="Z28" s="137">
        <f>IFERROR(('Risk Estimates'!$T28-'Risk Estimates'!$X28)/'Risk Estimates'!$H28-1, 0)</f>
        <v>0</v>
      </c>
      <c r="AA28" s="9"/>
    </row>
    <row r="29" spans="1:27" ht="42" customHeight="1" x14ac:dyDescent="0.3">
      <c r="A29" s="98">
        <f>ROW('Risk Estimates'!$B29)-ROW('Risk Estimates'!$B$12)</f>
        <v>17</v>
      </c>
      <c r="B29" s="94" t="str" cm="1">
        <f t="array" ref="B29">TRIM(IF(NOT(ISBLANK(K29)),K29,IFERROR(INDEX(_xlfn.TEXTSPLIT(AI_CORRECTED_RISKS,,":::"),'Risk Estimates'!A29),"")))</f>
        <v/>
      </c>
      <c r="C29" s="99" t="str" cm="1">
        <f t="array" ref="C29">IF(NOT(ISBLANK(L29)),L29,IFERROR(INDEX(_xlfn.TEXTSPLIT(AI_CORRECTED_TAGS,,":::"),'Risk Estimates'!A29),""))</f>
        <v/>
      </c>
      <c r="D29" s="100" t="str" cm="1">
        <f t="array" ref="D29">IF(NOT(ISBLANK(M29)),M29,IFERROR(VALUE(INDEX(_xlfn.TEXTSPLIT(AI_PROB_CORRECTED,,":::"),'Risk Estimates'!A29)),""))</f>
        <v/>
      </c>
      <c r="E29" s="95" t="str" cm="1">
        <f t="array" ref="E29">IF(NOT(ISBLANK(N29)),N29,IFERROR(INDEX(AI_LB_UB,A29,1),""))</f>
        <v/>
      </c>
      <c r="F29" s="95" t="str" cm="1">
        <f t="array" ref="F29">IF(NOT(ISBLANK(O29)),O29,IFERROR(INDEX(AI_LB_UB,A29,2),""))</f>
        <v/>
      </c>
      <c r="G29" s="101" t="str" cm="1">
        <f t="array" ref="G29">IF(NOT(ISBLANK(P29)),P29,IFERROR(INDEX(AI_Controls,A29,2),""))</f>
        <v/>
      </c>
      <c r="H29" s="95" t="str" cm="1">
        <f t="array" ref="H29">IF(NOT(ISBLANK(Q29)),Q29,IFERROR(INDEX(_xlfn.ANCHORARRAY('AI Steps'!$D$37),A29,1),""))</f>
        <v/>
      </c>
      <c r="I29" s="102" t="str" cm="1">
        <f t="array" ref="I29">IF(NOT(ISBLANK(R29)),R29,IFERROR(INDEX(_xlfn.ANCHORARRAY('AI Steps'!$E$37),A29,1),""))</f>
        <v/>
      </c>
      <c r="J29" s="93"/>
      <c r="K29" s="136"/>
      <c r="L29" s="99"/>
      <c r="M29" s="100"/>
      <c r="N29" s="95"/>
      <c r="O29" s="95"/>
      <c r="P29" s="206"/>
      <c r="Q29" s="95"/>
      <c r="R29" s="303"/>
      <c r="S29" s="143"/>
      <c r="T29" s="95">
        <f>IFERROR(EXP(((LN('Risk Estimates'!$F29)+LN('Risk Estimates'!$E29))/2)+((LN('Risk Estimates'!$F29)-LN('Risk Estimates'!$E29))/3.28971)^2/2)*'Risk Estimates'!$D29, 0)</f>
        <v>0</v>
      </c>
      <c r="U29" s="96">
        <f>((MOD((MOD(MOD(999999999999989,MOD(TrialID*2499997+U$11*1800451+0*2000371+0*1796777+'Risk Estimates'!$A29*2299603,7450589)*4658+7450581)*383,99991)*7440893+MOD(MOD(999999999999989,MOD(TrialID*2246527+U$11*2399993+0*2100869+0*1918303+'Risk Estimates'!$A29*1624729,7450987)*7580+7560584)*17669,7440893))*1343,4294967296))+0.5)/2^32</f>
        <v>0.35891854006331414</v>
      </c>
      <c r="V29" s="96">
        <f>((MOD((MOD(MOD(999999999999989,MOD(TrialID*2499997+V$11*1800451+0*2000371+0*1796777+'Risk Estimates'!$A29*2299603,7450589)*4658+7450581)*383,99991)*7440893+MOD(MOD(999999999999989,MOD(TrialID*2246527+V$11*2399993+0*2100869+0*1918303+'Risk Estimates'!$A29*1624729,7450987)*7580+7560584)*17669,7440893))*1343,4294967296))+0.5)/2^32</f>
        <v>0.57968013815116137</v>
      </c>
      <c r="W29" s="103">
        <f>IFERROR(IF('Risk Estimates'!$U29&lt;'Risk Estimates'!$D29,_xlfn.LOGNORM.INV('Risk Estimates'!$V29,(LN('Risk Estimates'!$F29)+LN('Risk Estimates'!$E29))/2, (LN('Risk Estimates'!$F29)-LN('Risk Estimates'!$E29))/3.29),0), 0)</f>
        <v>0</v>
      </c>
      <c r="X29" s="95">
        <f>IFERROR((1-'Risk Estimates'!$I29)*'Risk Estimates'!$T29, 'Risk Estimates'!$T29)</f>
        <v>0</v>
      </c>
      <c r="Y29" s="104">
        <f>IFERROR(IF('Risk Estimates'!$U29&lt;(1-'Risk Estimates'!$I29)*'Risk Estimates'!$D29,_xlfn.LOGNORM.INV('Risk Estimates'!$V29,(LN('Risk Estimates'!$F29)+LN('Risk Estimates'!$E29))/2, (LN('Risk Estimates'!$F29)-LN('Risk Estimates'!$E29))/3.29),0), 0)</f>
        <v>0</v>
      </c>
      <c r="Z29" s="137">
        <f>IFERROR(('Risk Estimates'!$T29-'Risk Estimates'!$X29)/'Risk Estimates'!$H29-1, 0)</f>
        <v>0</v>
      </c>
      <c r="AA29" s="9"/>
    </row>
    <row r="30" spans="1:27" ht="42" customHeight="1" x14ac:dyDescent="0.3">
      <c r="A30" s="98">
        <f>ROW('Risk Estimates'!$B30)-ROW('Risk Estimates'!$B$12)</f>
        <v>18</v>
      </c>
      <c r="B30" s="94" t="str" cm="1">
        <f t="array" ref="B30">TRIM(IF(NOT(ISBLANK(K30)),K30,IFERROR(INDEX(_xlfn.TEXTSPLIT(AI_CORRECTED_RISKS,,":::"),'Risk Estimates'!A30),"")))</f>
        <v/>
      </c>
      <c r="C30" s="99" t="str" cm="1">
        <f t="array" ref="C30">IF(NOT(ISBLANK(L30)),L30,IFERROR(INDEX(_xlfn.TEXTSPLIT(AI_CORRECTED_TAGS,,":::"),'Risk Estimates'!A30),""))</f>
        <v/>
      </c>
      <c r="D30" s="100" t="str" cm="1">
        <f t="array" ref="D30">IF(NOT(ISBLANK(M30)),M30,IFERROR(VALUE(INDEX(_xlfn.TEXTSPLIT(AI_PROB_CORRECTED,,":::"),'Risk Estimates'!A30)),""))</f>
        <v/>
      </c>
      <c r="E30" s="95" t="str" cm="1">
        <f t="array" ref="E30">IF(NOT(ISBLANK(N30)),N30,IFERROR(INDEX(AI_LB_UB,A30,1),""))</f>
        <v/>
      </c>
      <c r="F30" s="95" t="str" cm="1">
        <f t="array" ref="F30">IF(NOT(ISBLANK(O30)),O30,IFERROR(INDEX(AI_LB_UB,A30,2),""))</f>
        <v/>
      </c>
      <c r="G30" s="101" t="str" cm="1">
        <f t="array" ref="G30">IF(NOT(ISBLANK(P30)),P30,IFERROR(INDEX(AI_Controls,A30,2),""))</f>
        <v/>
      </c>
      <c r="H30" s="95" t="str" cm="1">
        <f t="array" ref="H30">IF(NOT(ISBLANK(Q30)),Q30,IFERROR(INDEX(_xlfn.ANCHORARRAY('AI Steps'!$D$37),A30,1),""))</f>
        <v/>
      </c>
      <c r="I30" s="102" t="str" cm="1">
        <f t="array" ref="I30">IF(NOT(ISBLANK(R30)),R30,IFERROR(INDEX(_xlfn.ANCHORARRAY('AI Steps'!$E$37),A30,1),""))</f>
        <v/>
      </c>
      <c r="J30" s="93"/>
      <c r="K30" s="136"/>
      <c r="L30" s="99"/>
      <c r="M30" s="100"/>
      <c r="N30" s="95"/>
      <c r="O30" s="95"/>
      <c r="P30" s="206"/>
      <c r="Q30" s="95"/>
      <c r="R30" s="303"/>
      <c r="S30" s="143"/>
      <c r="T30" s="95">
        <f>IFERROR(EXP(((LN('Risk Estimates'!$F30)+LN('Risk Estimates'!$E30))/2)+((LN('Risk Estimates'!$F30)-LN('Risk Estimates'!$E30))/3.28971)^2/2)*'Risk Estimates'!$D30, 0)</f>
        <v>0</v>
      </c>
      <c r="U30" s="96">
        <f>((MOD((MOD(MOD(999999999999989,MOD(TrialID*2499997+U$11*1800451+0*2000371+0*1796777+'Risk Estimates'!$A30*2299603,7450589)*4658+7450581)*383,99991)*7440893+MOD(MOD(999999999999989,MOD(TrialID*2246527+U$11*2399993+0*2100869+0*1918303+'Risk Estimates'!$A30*1624729,7450987)*7580+7560584)*17669,7440893))*1343,4294967296))+0.5)/2^32</f>
        <v>0.1507628943072632</v>
      </c>
      <c r="V30" s="96">
        <f>((MOD((MOD(MOD(999999999999989,MOD(TrialID*2499997+V$11*1800451+0*2000371+0*1796777+'Risk Estimates'!$A30*2299603,7450589)*4658+7450581)*383,99991)*7440893+MOD(MOD(999999999999989,MOD(TrialID*2246527+V$11*2399993+0*2100869+0*1918303+'Risk Estimates'!$A30*1624729,7450987)*7580+7560584)*17669,7440893))*1343,4294967296))+0.5)/2^32</f>
        <v>5.8321791584603488E-2</v>
      </c>
      <c r="W30" s="103">
        <f>IFERROR(IF('Risk Estimates'!$U30&lt;'Risk Estimates'!$D30,_xlfn.LOGNORM.INV('Risk Estimates'!$V30,(LN('Risk Estimates'!$F30)+LN('Risk Estimates'!$E30))/2, (LN('Risk Estimates'!$F30)-LN('Risk Estimates'!$E30))/3.29),0), 0)</f>
        <v>0</v>
      </c>
      <c r="X30" s="95">
        <f>IFERROR((1-'Risk Estimates'!$I30)*'Risk Estimates'!$T30, 'Risk Estimates'!$T30)</f>
        <v>0</v>
      </c>
      <c r="Y30" s="104">
        <f>IFERROR(IF('Risk Estimates'!$U30&lt;(1-'Risk Estimates'!$I30)*'Risk Estimates'!$D30,_xlfn.LOGNORM.INV('Risk Estimates'!$V30,(LN('Risk Estimates'!$F30)+LN('Risk Estimates'!$E30))/2, (LN('Risk Estimates'!$F30)-LN('Risk Estimates'!$E30))/3.29),0), 0)</f>
        <v>0</v>
      </c>
      <c r="Z30" s="137">
        <f>IFERROR(('Risk Estimates'!$T30-'Risk Estimates'!$X30)/'Risk Estimates'!$H30-1, 0)</f>
        <v>0</v>
      </c>
      <c r="AA30" s="9"/>
    </row>
    <row r="31" spans="1:27" ht="42" customHeight="1" x14ac:dyDescent="0.3">
      <c r="A31" s="98">
        <f>ROW('Risk Estimates'!$B31)-ROW('Risk Estimates'!$B$12)</f>
        <v>19</v>
      </c>
      <c r="B31" s="94" t="str" cm="1">
        <f t="array" ref="B31">TRIM(IF(NOT(ISBLANK(K31)),K31,IFERROR(INDEX(_xlfn.TEXTSPLIT(AI_CORRECTED_RISKS,,":::"),'Risk Estimates'!A31),"")))</f>
        <v/>
      </c>
      <c r="C31" s="99" t="str" cm="1">
        <f t="array" ref="C31">IF(NOT(ISBLANK(L31)),L31,IFERROR(INDEX(_xlfn.TEXTSPLIT(AI_CORRECTED_TAGS,,":::"),'Risk Estimates'!A31),""))</f>
        <v/>
      </c>
      <c r="D31" s="100" t="str" cm="1">
        <f t="array" ref="D31">IF(NOT(ISBLANK(M31)),M31,IFERROR(VALUE(INDEX(_xlfn.TEXTSPLIT(AI_PROB_CORRECTED,,":::"),'Risk Estimates'!A31)),""))</f>
        <v/>
      </c>
      <c r="E31" s="95" t="str" cm="1">
        <f t="array" ref="E31">IF(NOT(ISBLANK(N31)),N31,IFERROR(INDEX(AI_LB_UB,A31,1),""))</f>
        <v/>
      </c>
      <c r="F31" s="95" t="str" cm="1">
        <f t="array" ref="F31">IF(NOT(ISBLANK(O31)),O31,IFERROR(INDEX(AI_LB_UB,A31,2),""))</f>
        <v/>
      </c>
      <c r="G31" s="101" t="str" cm="1">
        <f t="array" ref="G31">IF(NOT(ISBLANK(P31)),P31,IFERROR(INDEX(AI_Controls,A31,2),""))</f>
        <v/>
      </c>
      <c r="H31" s="95" t="str" cm="1">
        <f t="array" ref="H31">IF(NOT(ISBLANK(Q31)),Q31,IFERROR(INDEX(_xlfn.ANCHORARRAY('AI Steps'!$D$37),A31,1),""))</f>
        <v/>
      </c>
      <c r="I31" s="102" t="str" cm="1">
        <f t="array" ref="I31">IF(NOT(ISBLANK(R31)),R31,IFERROR(INDEX(_xlfn.ANCHORARRAY('AI Steps'!$E$37),A31,1),""))</f>
        <v/>
      </c>
      <c r="J31" s="93"/>
      <c r="K31" s="136"/>
      <c r="L31" s="99"/>
      <c r="M31" s="100"/>
      <c r="N31" s="95"/>
      <c r="O31" s="95"/>
      <c r="P31" s="206"/>
      <c r="Q31" s="95"/>
      <c r="R31" s="303"/>
      <c r="S31" s="143"/>
      <c r="T31" s="95">
        <f>IFERROR(EXP(((LN('Risk Estimates'!$F31)+LN('Risk Estimates'!$E31))/2)+((LN('Risk Estimates'!$F31)-LN('Risk Estimates'!$E31))/3.28971)^2/2)*'Risk Estimates'!$D31, 0)</f>
        <v>0</v>
      </c>
      <c r="U31" s="96">
        <f>((MOD((MOD(MOD(999999999999989,MOD(TrialID*2499997+U$11*1800451+0*2000371+0*1796777+'Risk Estimates'!$A31*2299603,7450589)*4658+7450581)*383,99991)*7440893+MOD(MOD(999999999999989,MOD(TrialID*2246527+U$11*2399993+0*2100869+0*1918303+'Risk Estimates'!$A31*1624729,7450987)*7580+7560584)*17669,7440893))*1343,4294967296))+0.5)/2^32</f>
        <v>0.4009845262626186</v>
      </c>
      <c r="V31" s="96">
        <f>((MOD((MOD(MOD(999999999999989,MOD(TrialID*2499997+V$11*1800451+0*2000371+0*1796777+'Risk Estimates'!$A31*2299603,7450589)*4658+7450581)*383,99991)*7440893+MOD(MOD(999999999999989,MOD(TrialID*2246527+V$11*2399993+0*2100869+0*1918303+'Risk Estimates'!$A31*1624729,7450987)*7580+7560584)*17669,7440893))*1343,4294967296))+0.5)/2^32</f>
        <v>4.7601749538443983E-2</v>
      </c>
      <c r="W31" s="103">
        <f>IFERROR(IF('Risk Estimates'!$U31&lt;'Risk Estimates'!$D31,_xlfn.LOGNORM.INV('Risk Estimates'!$V31,(LN('Risk Estimates'!$F31)+LN('Risk Estimates'!$E31))/2, (LN('Risk Estimates'!$F31)-LN('Risk Estimates'!$E31))/3.29),0), 0)</f>
        <v>0</v>
      </c>
      <c r="X31" s="95">
        <f>IFERROR((1-'Risk Estimates'!$I31)*'Risk Estimates'!$T31, 'Risk Estimates'!$T31)</f>
        <v>0</v>
      </c>
      <c r="Y31" s="104">
        <f>IFERROR(IF('Risk Estimates'!$U31&lt;(1-'Risk Estimates'!$I31)*'Risk Estimates'!$D31,_xlfn.LOGNORM.INV('Risk Estimates'!$V31,(LN('Risk Estimates'!$F31)+LN('Risk Estimates'!$E31))/2, (LN('Risk Estimates'!$F31)-LN('Risk Estimates'!$E31))/3.29),0), 0)</f>
        <v>0</v>
      </c>
      <c r="Z31" s="137">
        <f>IFERROR(('Risk Estimates'!$T31-'Risk Estimates'!$X31)/'Risk Estimates'!$H31-1, 0)</f>
        <v>0</v>
      </c>
      <c r="AA31" s="9"/>
    </row>
    <row r="32" spans="1:27" ht="42" customHeight="1" thickBot="1" x14ac:dyDescent="0.35">
      <c r="A32" s="105">
        <f>ROW('Risk Estimates'!$B32)-ROW('Risk Estimates'!$B$12)</f>
        <v>20</v>
      </c>
      <c r="B32" s="106" t="str" cm="1">
        <f t="array" ref="B32">TRIM(IF(NOT(ISBLANK(K32)),K32,IFERROR(INDEX(_xlfn.TEXTSPLIT(AI_CORRECTED_RISKS,,":::"),'Risk Estimates'!A32),"")))</f>
        <v/>
      </c>
      <c r="C32" s="107" t="str" cm="1">
        <f t="array" ref="C32">IF(NOT(ISBLANK(L32)),L32,IFERROR(INDEX(_xlfn.TEXTSPLIT(AI_CORRECTED_TAGS,,":::"),'Risk Estimates'!A32),""))</f>
        <v/>
      </c>
      <c r="D32" s="108" t="str" cm="1">
        <f t="array" ref="D32">IF(NOT(ISBLANK(M32)),M32,IFERROR(VALUE(INDEX(_xlfn.TEXTSPLIT(AI_PROB_CORRECTED,,":::"),'Risk Estimates'!A32)),""))</f>
        <v/>
      </c>
      <c r="E32" s="109" t="str" cm="1">
        <f t="array" ref="E32">IF(NOT(ISBLANK(N32)),N32,IFERROR(INDEX(AI_LB_UB,A32,1),""))</f>
        <v/>
      </c>
      <c r="F32" s="109" t="str" cm="1">
        <f t="array" ref="F32">IF(NOT(ISBLANK(O32)),O32,IFERROR(INDEX(AI_LB_UB,A32,2),""))</f>
        <v/>
      </c>
      <c r="G32" s="110" t="str" cm="1">
        <f t="array" ref="G32">IF(NOT(ISBLANK(P32)),P32,IFERROR(INDEX(AI_Controls,A32,2),""))</f>
        <v/>
      </c>
      <c r="H32" s="109" t="str" cm="1">
        <f t="array" ref="H32">IF(NOT(ISBLANK(Q32)),Q32,IFERROR(INDEX(_xlfn.ANCHORARRAY('AI Steps'!$D$37),A32,1),""))</f>
        <v/>
      </c>
      <c r="I32" s="111" t="str" cm="1">
        <f t="array" ref="I32">IF(NOT(ISBLANK(R32)),R32,IFERROR(INDEX(_xlfn.ANCHORARRAY('AI Steps'!$E$37),A32,1),""))</f>
        <v/>
      </c>
      <c r="J32" s="112"/>
      <c r="K32" s="138"/>
      <c r="L32" s="107"/>
      <c r="M32" s="108"/>
      <c r="N32" s="109"/>
      <c r="O32" s="109"/>
      <c r="P32" s="207"/>
      <c r="Q32" s="109"/>
      <c r="R32" s="304"/>
      <c r="S32" s="144"/>
      <c r="T32" s="109">
        <f>IFERROR(EXP(((LN('Risk Estimates'!$F32)+LN('Risk Estimates'!$E32))/2)+((LN('Risk Estimates'!$F32)-LN('Risk Estimates'!$E32))/3.28971)^2/2)*'Risk Estimates'!$D32, 0)</f>
        <v>0</v>
      </c>
      <c r="U32" s="139">
        <f>((MOD((MOD(MOD(999999999999989,MOD(TrialID*2499997+U$11*1800451+0*2000371+0*1796777+'Risk Estimates'!$A32*2299603,7450589)*4658+7450581)*383,99991)*7440893+MOD(MOD(999999999999989,MOD(TrialID*2246527+U$11*2399993+0*2100869+0*1918303+'Risk Estimates'!$A32*1624729,7450987)*7580+7560584)*17669,7440893))*1343,4294967296))+0.5)/2^32</f>
        <v>3.5937342909164727E-2</v>
      </c>
      <c r="V32" s="139">
        <f>((MOD((MOD(MOD(999999999999989,MOD(TrialID*2499997+V$11*1800451+0*2000371+0*1796777+'Risk Estimates'!$A32*2299603,7450589)*4658+7450581)*383,99991)*7440893+MOD(MOD(999999999999989,MOD(TrialID*2246527+V$11*2399993+0*2100869+0*1918303+'Risk Estimates'!$A32*1624729,7450987)*7580+7560584)*17669,7440893))*1343,4294967296))+0.5)/2^32</f>
        <v>3.8718032999895513E-2</v>
      </c>
      <c r="W32" s="140">
        <f>IFERROR(IF('Risk Estimates'!$U32&lt;'Risk Estimates'!$D32,_xlfn.LOGNORM.INV('Risk Estimates'!$V32,(LN('Risk Estimates'!$F32)+LN('Risk Estimates'!$E32))/2, (LN('Risk Estimates'!$F32)-LN('Risk Estimates'!$E32))/3.29),0), 0)</f>
        <v>0</v>
      </c>
      <c r="X32" s="109">
        <f>IFERROR((1-'Risk Estimates'!$I32)*'Risk Estimates'!$T32, 'Risk Estimates'!$T32)</f>
        <v>0</v>
      </c>
      <c r="Y32" s="141">
        <f>IFERROR(IF('Risk Estimates'!$U32&lt;(1-'Risk Estimates'!$I32)*'Risk Estimates'!$D32,_xlfn.LOGNORM.INV('Risk Estimates'!$V32,(LN('Risk Estimates'!$F32)+LN('Risk Estimates'!$E32))/2, (LN('Risk Estimates'!$F32)-LN('Risk Estimates'!$E32))/3.29),0), 0)</f>
        <v>0</v>
      </c>
      <c r="Z32" s="142">
        <f>IFERROR(('Risk Estimates'!$T32-'Risk Estimates'!$X32)/'Risk Estimates'!$H32-1, 0)</f>
        <v>0</v>
      </c>
      <c r="AA32" s="9"/>
    </row>
    <row r="33" spans="5:25" x14ac:dyDescent="0.3">
      <c r="E33" s="78"/>
      <c r="F33" s="78"/>
      <c r="G33" s="78"/>
      <c r="H33" s="78"/>
      <c r="I33" s="78"/>
      <c r="J33"/>
      <c r="K33"/>
      <c r="L33" s="78"/>
      <c r="M33" s="78"/>
      <c r="N33" s="78"/>
      <c r="O33" s="78"/>
      <c r="P33" s="8"/>
      <c r="Q33" s="78"/>
      <c r="R33" s="78"/>
      <c r="S33"/>
      <c r="T33"/>
      <c r="U33"/>
      <c r="V33"/>
      <c r="W33"/>
      <c r="Y33"/>
    </row>
    <row r="34" spans="5:25" x14ac:dyDescent="0.3">
      <c r="E34" s="78"/>
      <c r="F34" s="78"/>
      <c r="G34" s="78"/>
      <c r="H34" s="78"/>
      <c r="I34" s="78"/>
      <c r="J34"/>
      <c r="K34"/>
      <c r="L34" s="78"/>
      <c r="M34" s="78"/>
      <c r="N34" s="78"/>
      <c r="O34" s="78"/>
      <c r="P34" s="8"/>
      <c r="Q34" s="78"/>
      <c r="R34" s="78"/>
      <c r="S34"/>
      <c r="T34"/>
      <c r="U34"/>
      <c r="V34"/>
      <c r="W34"/>
      <c r="Y34"/>
    </row>
    <row r="35" spans="5:25" x14ac:dyDescent="0.3">
      <c r="E35" s="78"/>
      <c r="F35" s="78"/>
      <c r="G35" s="78"/>
      <c r="H35" s="78"/>
      <c r="I35" s="78"/>
      <c r="J35"/>
      <c r="K35"/>
      <c r="L35" s="78"/>
      <c r="M35" s="78"/>
      <c r="N35" s="78"/>
      <c r="O35" s="78"/>
      <c r="P35" s="8"/>
      <c r="Q35" s="78"/>
      <c r="R35" s="78"/>
      <c r="S35"/>
      <c r="T35"/>
      <c r="U35"/>
      <c r="V35"/>
      <c r="W35"/>
      <c r="Y35"/>
    </row>
    <row r="36" spans="5:25" x14ac:dyDescent="0.3">
      <c r="E36" s="78"/>
      <c r="F36" s="78"/>
      <c r="G36" s="78"/>
      <c r="H36" s="78"/>
      <c r="I36" s="78"/>
      <c r="J36"/>
      <c r="K36"/>
      <c r="L36" s="78"/>
      <c r="M36" s="78"/>
      <c r="N36" s="78"/>
      <c r="O36" s="78"/>
      <c r="P36" s="8"/>
      <c r="Q36" s="78"/>
      <c r="R36" s="78"/>
      <c r="S36"/>
      <c r="T36"/>
      <c r="U36"/>
      <c r="V36"/>
      <c r="W36"/>
      <c r="Y36"/>
    </row>
    <row r="37" spans="5:25" x14ac:dyDescent="0.3">
      <c r="E37" s="78"/>
      <c r="F37" s="78"/>
      <c r="G37" s="78"/>
      <c r="H37" s="78"/>
      <c r="I37" s="78"/>
      <c r="J37"/>
      <c r="K37"/>
      <c r="L37" s="78"/>
      <c r="M37" s="78"/>
      <c r="N37" s="78"/>
      <c r="O37" s="78"/>
      <c r="P37" s="8"/>
      <c r="Q37" s="78"/>
      <c r="R37" s="78"/>
      <c r="S37"/>
      <c r="T37"/>
      <c r="U37"/>
      <c r="V37"/>
      <c r="W37"/>
      <c r="Y37"/>
    </row>
    <row r="38" spans="5:25" x14ac:dyDescent="0.3">
      <c r="E38" s="78"/>
      <c r="F38" s="78"/>
      <c r="G38" s="78"/>
      <c r="H38" s="78"/>
      <c r="I38" s="78"/>
      <c r="J38"/>
      <c r="K38"/>
      <c r="L38" s="78"/>
      <c r="M38" s="78"/>
      <c r="N38" s="78"/>
      <c r="O38" s="78"/>
      <c r="P38" s="8"/>
      <c r="Q38" s="78"/>
      <c r="R38" s="78"/>
      <c r="S38"/>
      <c r="T38"/>
      <c r="U38"/>
      <c r="V38"/>
      <c r="W38"/>
      <c r="Y38"/>
    </row>
    <row r="39" spans="5:25" x14ac:dyDescent="0.3">
      <c r="E39" s="78"/>
      <c r="F39" s="78"/>
      <c r="G39" s="78"/>
      <c r="H39" s="78"/>
      <c r="I39" s="78"/>
      <c r="J39"/>
      <c r="K39"/>
      <c r="L39" s="78"/>
      <c r="M39" s="78"/>
      <c r="N39" s="78"/>
      <c r="O39" s="78"/>
      <c r="P39" s="8"/>
      <c r="Q39" s="78"/>
      <c r="R39" s="78"/>
      <c r="S39"/>
      <c r="T39"/>
      <c r="U39"/>
      <c r="V39"/>
      <c r="W39"/>
      <c r="Y39"/>
    </row>
    <row r="40" spans="5:25" x14ac:dyDescent="0.3">
      <c r="E40" s="78"/>
      <c r="F40" s="78"/>
      <c r="G40" s="78"/>
      <c r="H40" s="78"/>
      <c r="I40" s="78"/>
      <c r="J40"/>
      <c r="K40"/>
      <c r="L40" s="78"/>
      <c r="M40" s="78"/>
      <c r="N40" s="78"/>
      <c r="O40" s="78"/>
      <c r="P40" s="8"/>
      <c r="Q40" s="78"/>
      <c r="R40" s="78"/>
      <c r="S40"/>
      <c r="T40"/>
      <c r="U40"/>
      <c r="V40"/>
      <c r="W40"/>
      <c r="Y40"/>
    </row>
    <row r="41" spans="5:25" x14ac:dyDescent="0.3">
      <c r="E41" s="78"/>
      <c r="F41" s="78"/>
      <c r="G41" s="78"/>
      <c r="H41" s="78"/>
      <c r="I41" s="78"/>
      <c r="J41"/>
      <c r="K41"/>
      <c r="L41" s="78"/>
      <c r="M41" s="78"/>
      <c r="N41" s="78"/>
      <c r="O41" s="78"/>
      <c r="P41" s="8"/>
      <c r="Q41" s="78"/>
      <c r="R41" s="78"/>
      <c r="S41"/>
      <c r="T41"/>
      <c r="U41"/>
      <c r="V41"/>
      <c r="W41"/>
      <c r="Y41"/>
    </row>
    <row r="42" spans="5:25" x14ac:dyDescent="0.3">
      <c r="E42" s="78"/>
      <c r="F42" s="78"/>
      <c r="G42" s="78"/>
      <c r="H42" s="78"/>
      <c r="I42" s="78"/>
      <c r="J42"/>
      <c r="K42"/>
      <c r="L42" s="78"/>
      <c r="M42" s="78"/>
      <c r="N42" s="78"/>
      <c r="O42" s="78"/>
      <c r="P42" s="8"/>
      <c r="Q42" s="78"/>
      <c r="R42" s="78"/>
      <c r="S42"/>
      <c r="T42"/>
      <c r="U42"/>
      <c r="V42"/>
      <c r="W42"/>
      <c r="Y42"/>
    </row>
    <row r="43" spans="5:25" x14ac:dyDescent="0.3">
      <c r="E43" s="78"/>
      <c r="F43" s="78"/>
      <c r="G43" s="78"/>
      <c r="H43" s="78"/>
      <c r="I43" s="78"/>
      <c r="J43"/>
      <c r="K43"/>
      <c r="L43" s="78"/>
      <c r="M43" s="78"/>
      <c r="N43" s="78"/>
      <c r="O43" s="78"/>
      <c r="P43" s="8"/>
      <c r="Q43" s="78"/>
      <c r="R43" s="78"/>
      <c r="S43"/>
      <c r="T43"/>
      <c r="U43"/>
      <c r="V43"/>
      <c r="W43"/>
      <c r="Y43"/>
    </row>
    <row r="44" spans="5:25" x14ac:dyDescent="0.3">
      <c r="E44" s="78"/>
      <c r="F44" s="78"/>
      <c r="G44" s="78"/>
      <c r="H44" s="78"/>
      <c r="I44" s="78"/>
      <c r="J44"/>
      <c r="K44"/>
      <c r="L44" s="78"/>
      <c r="M44" s="78"/>
      <c r="N44" s="78"/>
      <c r="O44" s="78"/>
      <c r="P44" s="8"/>
      <c r="Q44" s="78"/>
      <c r="R44" s="78"/>
      <c r="S44"/>
      <c r="T44"/>
      <c r="U44"/>
      <c r="V44"/>
      <c r="W44"/>
      <c r="Y44"/>
    </row>
    <row r="45" spans="5:25" x14ac:dyDescent="0.3">
      <c r="E45" s="78"/>
      <c r="F45" s="78"/>
      <c r="G45" s="78"/>
      <c r="H45" s="78"/>
      <c r="I45" s="78"/>
      <c r="J45"/>
      <c r="K45"/>
      <c r="L45" s="78"/>
      <c r="M45" s="78"/>
      <c r="N45" s="78"/>
      <c r="O45" s="78"/>
      <c r="P45" s="8"/>
      <c r="Q45" s="78"/>
      <c r="R45" s="78"/>
      <c r="S45"/>
      <c r="T45"/>
      <c r="U45"/>
      <c r="V45"/>
      <c r="W45"/>
      <c r="Y45"/>
    </row>
    <row r="46" spans="5:25" x14ac:dyDescent="0.3">
      <c r="E46" s="78"/>
      <c r="F46" s="78"/>
      <c r="G46" s="78"/>
      <c r="H46" s="78"/>
      <c r="I46" s="78"/>
      <c r="J46"/>
      <c r="K46"/>
      <c r="L46" s="78"/>
      <c r="M46" s="78"/>
      <c r="N46" s="78"/>
      <c r="O46" s="78"/>
      <c r="P46" s="8"/>
      <c r="Q46" s="78"/>
      <c r="R46" s="78"/>
      <c r="S46"/>
      <c r="T46"/>
      <c r="U46"/>
      <c r="V46"/>
      <c r="W46"/>
      <c r="Y46"/>
    </row>
    <row r="47" spans="5:25" x14ac:dyDescent="0.3">
      <c r="E47" s="78"/>
      <c r="F47" s="78"/>
      <c r="G47" s="78"/>
      <c r="H47" s="78"/>
      <c r="I47" s="78"/>
      <c r="J47"/>
      <c r="K47"/>
      <c r="L47" s="78"/>
      <c r="M47" s="78"/>
      <c r="N47" s="78"/>
      <c r="O47" s="78"/>
      <c r="P47" s="8"/>
      <c r="Q47" s="78"/>
      <c r="R47" s="78"/>
      <c r="S47"/>
      <c r="T47"/>
      <c r="U47"/>
      <c r="V47"/>
      <c r="W47"/>
      <c r="Y47"/>
    </row>
    <row r="48" spans="5:25" x14ac:dyDescent="0.3">
      <c r="E48" s="78"/>
      <c r="F48" s="78"/>
      <c r="G48" s="78"/>
      <c r="H48" s="78"/>
      <c r="I48" s="78"/>
      <c r="J48"/>
      <c r="K48"/>
      <c r="L48" s="78"/>
      <c r="M48" s="78"/>
      <c r="N48" s="78"/>
      <c r="O48" s="78"/>
      <c r="P48" s="8"/>
      <c r="Q48" s="78"/>
      <c r="R48" s="78"/>
      <c r="S48"/>
      <c r="T48"/>
      <c r="U48"/>
      <c r="V48"/>
      <c r="W48"/>
      <c r="Y48"/>
    </row>
    <row r="49" spans="5:25" x14ac:dyDescent="0.3">
      <c r="E49" s="78"/>
      <c r="F49" s="78"/>
      <c r="G49" s="78"/>
      <c r="H49" s="78"/>
      <c r="I49" s="78"/>
      <c r="J49"/>
      <c r="K49"/>
      <c r="L49" s="78"/>
      <c r="M49" s="78"/>
      <c r="N49" s="78"/>
      <c r="O49" s="78"/>
      <c r="P49" s="8"/>
      <c r="Q49" s="78"/>
      <c r="R49" s="78"/>
      <c r="S49"/>
      <c r="T49"/>
      <c r="U49"/>
      <c r="V49"/>
      <c r="W49"/>
      <c r="Y49"/>
    </row>
  </sheetData>
  <protectedRanges>
    <protectedRange sqref="E5 Z5" name="Range3"/>
    <protectedRange sqref="B13:S32" name="Range1"/>
    <protectedRange sqref="S5 B5:D5 G5:H5" name="Range4"/>
  </protectedRanges>
  <mergeCells count="17">
    <mergeCell ref="A6:B6"/>
    <mergeCell ref="N7:O7"/>
    <mergeCell ref="AA1:AB1"/>
    <mergeCell ref="D2:H4"/>
    <mergeCell ref="U1:Y1"/>
    <mergeCell ref="B2:B4"/>
    <mergeCell ref="A1:C1"/>
    <mergeCell ref="K8:R8"/>
    <mergeCell ref="S8:Z8"/>
    <mergeCell ref="U7:V7"/>
    <mergeCell ref="E11:F11"/>
    <mergeCell ref="E7:F7"/>
    <mergeCell ref="N11:O11"/>
    <mergeCell ref="E9:F9"/>
    <mergeCell ref="E10:F10"/>
    <mergeCell ref="B8:I8"/>
    <mergeCell ref="K10:R10"/>
  </mergeCells>
  <phoneticPr fontId="15" type="noConversion"/>
  <conditionalFormatting sqref="A13:I32 K13:Z32">
    <cfRule type="expression" dxfId="1" priority="1">
      <formula>MOD(ROW(A13)-ROW(A$12),2)=0</formula>
    </cfRule>
    <cfRule type="expression" dxfId="0" priority="2">
      <formula>_xlfn.ISFORMULA(A13)</formula>
    </cfRule>
  </conditionalFormatting>
  <dataValidations count="4">
    <dataValidation type="decimal" allowBlank="1" showInputMessage="1" showErrorMessage="1" error="Please enter a value between 0 and 100%." sqref="M13:M32 D13:D32" xr:uid="{3AF0D460-5C7C-4F37-9A55-656515D415FB}">
      <formula1>0</formula1>
      <formula2>1</formula2>
    </dataValidation>
    <dataValidation type="decimal" allowBlank="1" showInputMessage="1" showErrorMessage="1" error="Please enter a value between 0 and 1." sqref="R13:R32 I13:J32" xr:uid="{B57FA3CE-157B-4D99-95AF-238FAD55221C}">
      <formula1>0</formula1>
      <formula2>1</formula2>
    </dataValidation>
    <dataValidation type="decimal" allowBlank="1" showInputMessage="1" showErrorMessage="1" error="Please enter a value between 0 and the upper bound." sqref="E13:E32 N13:N32" xr:uid="{91DB1F91-6638-405C-BAA0-8A640CB3CEEA}">
      <formula1>0.0001</formula1>
      <formula2>F13</formula2>
    </dataValidation>
    <dataValidation type="decimal" operator="greaterThan" allowBlank="1" showInputMessage="1" showErrorMessage="1" error="Please enter a value greater than the lower bound." sqref="F13:F32 O13:O32" xr:uid="{53144D8A-264B-4656-9A92-6F70FD2E5522}">
      <formula1>E13</formula1>
    </dataValidation>
  </dataValidations>
  <hyperlinks>
    <hyperlink ref="C3" r:id="rId1" xr:uid="{E08E5882-AEA7-40F8-9891-5B35E67B1403}"/>
  </hyperlinks>
  <pageMargins left="0.7" right="0.7" top="0.75" bottom="0.75" header="0.3" footer="0.3"/>
  <pageSetup scale="11"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6" r:id="rId5" name="Scroll Bar 2">
              <controlPr locked="0" defaultSize="0" autoPict="0">
                <anchor moveWithCells="1">
                  <from>
                    <xdr:col>1</xdr:col>
                    <xdr:colOff>2865120</xdr:colOff>
                    <xdr:row>4</xdr:row>
                    <xdr:rowOff>7620</xdr:rowOff>
                  </from>
                  <to>
                    <xdr:col>2</xdr:col>
                    <xdr:colOff>2278380</xdr:colOff>
                    <xdr:row>4</xdr:row>
                    <xdr:rowOff>259080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0C7E8-2B72-464C-B4D2-987822F99D02}">
  <sheetPr codeName="Sheet3"/>
  <dimension ref="A1:U10009"/>
  <sheetViews>
    <sheetView showGridLines="0" workbookViewId="0">
      <selection sqref="A1:L1"/>
    </sheetView>
  </sheetViews>
  <sheetFormatPr defaultRowHeight="14.4" outlineLevelRow="1" outlineLevelCol="1" x14ac:dyDescent="0.3"/>
  <cols>
    <col min="1" max="5" width="13.77734375" customWidth="1"/>
    <col min="6" max="7" width="3.33203125" customWidth="1"/>
    <col min="8" max="9" width="16.5546875" customWidth="1"/>
    <col min="10" max="11" width="3.33203125" customWidth="1"/>
    <col min="12" max="12" width="14.44140625" style="30" customWidth="1"/>
    <col min="13" max="13" width="20.5546875" style="61" customWidth="1"/>
    <col min="14" max="14" width="3.33203125" style="30" customWidth="1"/>
    <col min="15" max="15" width="14.44140625" style="30" customWidth="1" outlineLevel="1"/>
    <col min="16" max="16" width="20.5546875" style="61" customWidth="1" outlineLevel="1"/>
    <col min="17" max="17" width="3.33203125" style="78" customWidth="1"/>
    <col min="18" max="19" width="16.77734375" style="78" customWidth="1"/>
    <col min="20" max="20" width="16.77734375" style="78" customWidth="1" outlineLevel="1"/>
  </cols>
  <sheetData>
    <row r="1" spans="1:21" ht="48" customHeight="1" thickBot="1" x14ac:dyDescent="0.35">
      <c r="A1" s="209" t="s">
        <v>25</v>
      </c>
      <c r="B1" s="209"/>
      <c r="C1" s="209"/>
      <c r="D1" s="209"/>
      <c r="E1" s="209"/>
      <c r="F1" s="209"/>
      <c r="G1" s="209"/>
      <c r="H1" s="209"/>
      <c r="I1" s="209"/>
      <c r="J1" s="209"/>
      <c r="K1" s="209"/>
      <c r="L1" s="209"/>
      <c r="M1" s="243" t="s">
        <v>77</v>
      </c>
      <c r="N1" s="243"/>
      <c r="O1" s="14"/>
      <c r="P1" s="14"/>
      <c r="Q1" s="14"/>
      <c r="R1" s="186"/>
      <c r="S1" s="69" t="s">
        <v>78</v>
      </c>
      <c r="T1" s="186"/>
      <c r="U1" s="15"/>
    </row>
    <row r="2" spans="1:21" ht="33" customHeight="1" x14ac:dyDescent="0.3">
      <c r="A2" s="16"/>
      <c r="B2" s="17"/>
      <c r="C2" s="17"/>
      <c r="D2" s="262" t="s">
        <v>1</v>
      </c>
      <c r="E2" s="262"/>
      <c r="F2" s="262"/>
      <c r="H2" s="263" t="s">
        <v>79</v>
      </c>
      <c r="I2" s="263"/>
      <c r="J2" s="263"/>
      <c r="K2" s="263"/>
      <c r="L2" s="263"/>
      <c r="M2" s="263"/>
      <c r="N2" s="263"/>
      <c r="O2" s="263"/>
      <c r="P2" s="263"/>
      <c r="Q2" s="263"/>
      <c r="R2" s="264"/>
      <c r="S2" s="187"/>
      <c r="T2" s="187"/>
      <c r="U2" s="15"/>
    </row>
    <row r="3" spans="1:21" ht="18" customHeight="1" x14ac:dyDescent="0.3">
      <c r="A3" s="15"/>
      <c r="D3" s="267" t="s">
        <v>2</v>
      </c>
      <c r="E3" s="267"/>
      <c r="F3" s="267"/>
      <c r="G3" s="155"/>
      <c r="H3" s="263"/>
      <c r="I3" s="263"/>
      <c r="J3" s="263"/>
      <c r="K3" s="263"/>
      <c r="L3" s="263"/>
      <c r="M3" s="263"/>
      <c r="N3" s="263"/>
      <c r="O3" s="263"/>
      <c r="P3" s="263"/>
      <c r="Q3" s="263"/>
      <c r="R3" s="264"/>
      <c r="S3" s="187"/>
      <c r="T3" s="187"/>
      <c r="U3" s="15"/>
    </row>
    <row r="4" spans="1:21" ht="18" customHeight="1" thickBot="1" x14ac:dyDescent="0.35">
      <c r="A4" s="18"/>
      <c r="B4" s="19"/>
      <c r="C4" s="19"/>
      <c r="D4" s="268" t="s">
        <v>3</v>
      </c>
      <c r="E4" s="268"/>
      <c r="F4" s="268"/>
      <c r="G4" s="156"/>
      <c r="H4" s="265"/>
      <c r="I4" s="265"/>
      <c r="J4" s="265"/>
      <c r="K4" s="265"/>
      <c r="L4" s="265"/>
      <c r="M4" s="265"/>
      <c r="N4" s="265"/>
      <c r="O4" s="265"/>
      <c r="P4" s="265"/>
      <c r="Q4" s="265"/>
      <c r="R4" s="266"/>
      <c r="S4" s="187"/>
      <c r="T4" s="187"/>
      <c r="U4" s="15"/>
    </row>
    <row r="5" spans="1:21" ht="27" customHeight="1" thickBot="1" x14ac:dyDescent="0.35">
      <c r="A5" s="322"/>
      <c r="B5" s="323"/>
      <c r="C5" s="324"/>
      <c r="D5" s="20" t="s">
        <v>29</v>
      </c>
      <c r="E5" s="21">
        <v>465</v>
      </c>
      <c r="F5" s="7"/>
      <c r="G5" s="22"/>
      <c r="H5" s="22"/>
      <c r="I5" s="22"/>
      <c r="J5" s="22"/>
      <c r="K5" s="22"/>
      <c r="L5" s="188"/>
      <c r="M5" s="188"/>
      <c r="N5" s="188"/>
      <c r="O5" s="188"/>
      <c r="P5" s="187"/>
      <c r="Q5" s="187"/>
      <c r="R5" s="187"/>
      <c r="S5" s="187"/>
      <c r="T5" s="187"/>
      <c r="U5" s="15"/>
    </row>
    <row r="6" spans="1:21" ht="141" customHeight="1" outlineLevel="1" thickBot="1" x14ac:dyDescent="0.35">
      <c r="A6" s="279" t="s">
        <v>80</v>
      </c>
      <c r="B6" s="280"/>
      <c r="C6" s="280"/>
      <c r="D6" s="280"/>
      <c r="E6" s="280"/>
      <c r="F6" s="23"/>
      <c r="G6" s="281" t="s">
        <v>81</v>
      </c>
      <c r="H6" s="281"/>
      <c r="I6" s="281"/>
      <c r="J6" s="281"/>
      <c r="K6" s="23"/>
      <c r="L6" s="244" t="s">
        <v>82</v>
      </c>
      <c r="M6" s="244"/>
      <c r="N6" s="190"/>
      <c r="O6" s="244" t="s">
        <v>83</v>
      </c>
      <c r="P6" s="244"/>
      <c r="Q6" s="189"/>
      <c r="R6" s="244" t="s">
        <v>84</v>
      </c>
      <c r="S6" s="244"/>
      <c r="T6" s="244"/>
      <c r="U6" s="15"/>
    </row>
    <row r="7" spans="1:21" s="24" customFormat="1" ht="46.2" customHeight="1" thickBot="1" x14ac:dyDescent="0.45">
      <c r="A7" s="245" t="s">
        <v>117</v>
      </c>
      <c r="B7" s="246"/>
      <c r="C7" s="246"/>
      <c r="D7" s="246"/>
      <c r="E7" s="247"/>
      <c r="G7" s="248" t="s">
        <v>85</v>
      </c>
      <c r="H7" s="249"/>
      <c r="I7" s="249"/>
      <c r="J7" s="250"/>
      <c r="L7" s="319" t="s">
        <v>86</v>
      </c>
      <c r="M7" s="320"/>
      <c r="N7" s="25"/>
      <c r="O7" s="319" t="s">
        <v>87</v>
      </c>
      <c r="P7" s="320"/>
      <c r="Q7" s="191"/>
      <c r="R7" s="319" t="s">
        <v>88</v>
      </c>
      <c r="S7" s="321"/>
      <c r="T7" s="321"/>
    </row>
    <row r="8" spans="1:21" s="9" customFormat="1" ht="30.6" customHeight="1" thickBot="1" x14ac:dyDescent="0.35">
      <c r="A8" s="269" t="s">
        <v>89</v>
      </c>
      <c r="B8" s="270"/>
      <c r="C8" s="270"/>
      <c r="D8" s="270"/>
      <c r="E8" s="271"/>
      <c r="G8" s="26"/>
      <c r="H8" s="275" t="s">
        <v>90</v>
      </c>
      <c r="I8" s="252" t="s">
        <v>91</v>
      </c>
      <c r="J8" s="27"/>
      <c r="L8" s="28" t="s">
        <v>92</v>
      </c>
      <c r="M8" s="29" t="s">
        <v>90</v>
      </c>
      <c r="N8" s="30"/>
      <c r="O8" s="28" t="s">
        <v>92</v>
      </c>
      <c r="P8" s="29" t="s">
        <v>90</v>
      </c>
      <c r="Q8" s="192"/>
      <c r="R8" s="31" t="s">
        <v>90</v>
      </c>
      <c r="S8" s="32" t="s">
        <v>93</v>
      </c>
      <c r="T8" s="32" t="s">
        <v>94</v>
      </c>
    </row>
    <row r="9" spans="1:21" ht="22.95" customHeight="1" thickBot="1" x14ac:dyDescent="0.35">
      <c r="A9" s="272"/>
      <c r="B9" s="273"/>
      <c r="C9" s="273"/>
      <c r="D9" s="273"/>
      <c r="E9" s="274"/>
      <c r="G9" s="33"/>
      <c r="H9" s="275"/>
      <c r="I9" s="252"/>
      <c r="J9" s="3"/>
      <c r="L9" s="34" t="s">
        <v>95</v>
      </c>
      <c r="M9" s="35">
        <f>SUBTOTAL(9, 'Risk Estimates'!$W$13:$W$32)</f>
        <v>0</v>
      </c>
      <c r="O9" s="36" t="s">
        <v>95</v>
      </c>
      <c r="P9" s="37">
        <f>SUBTOTAL(9, 'Risk Estimates'!$Y$13:$Y$32)</f>
        <v>0</v>
      </c>
      <c r="R9" s="193">
        <v>1E-4</v>
      </c>
      <c r="S9" s="194">
        <f t="shared" ref="S9:S72" si="0" xml:space="preserve"> COUNTIF(M$10:M$1009,"&gt;"&amp;R9)/1000</f>
        <v>0.46300000000000002</v>
      </c>
      <c r="T9" s="194">
        <f t="shared" ref="T9:T72" si="1">COUNTIF(P$10:P$1009,"&gt;"&amp;R9)/1000</f>
        <v>0.38900000000000001</v>
      </c>
    </row>
    <row r="10" spans="1:21" ht="15.6" x14ac:dyDescent="0.3">
      <c r="A10" s="16"/>
      <c r="B10" s="17"/>
      <c r="C10" s="17"/>
      <c r="D10" s="17"/>
      <c r="E10" s="38"/>
      <c r="G10" s="2"/>
      <c r="H10" s="39">
        <v>100000</v>
      </c>
      <c r="I10" s="40">
        <v>0.99</v>
      </c>
      <c r="J10" s="3"/>
      <c r="L10" s="26">
        <v>1</v>
      </c>
      <c r="M10" s="41">
        <f t="dataTable" ref="M10:M10009" dt2D="0" dtr="0" r1="E5"/>
        <v>0</v>
      </c>
      <c r="O10" s="26">
        <v>1</v>
      </c>
      <c r="P10" s="41">
        <f t="dataTable" ref="P10:P10009" dt2D="0" dtr="0" r1="E5" ca="1"/>
        <v>0</v>
      </c>
      <c r="R10" s="195">
        <f>R9+500000</f>
        <v>500000.0001</v>
      </c>
      <c r="S10" s="196">
        <f t="shared" si="0"/>
        <v>0.46300000000000002</v>
      </c>
      <c r="T10" s="196">
        <f t="shared" si="1"/>
        <v>0.38900000000000001</v>
      </c>
    </row>
    <row r="11" spans="1:21" ht="15.6" x14ac:dyDescent="0.3">
      <c r="A11" s="15"/>
      <c r="E11" s="42"/>
      <c r="G11" s="2"/>
      <c r="H11" s="43">
        <v>2000000</v>
      </c>
      <c r="I11" s="44">
        <v>0.15</v>
      </c>
      <c r="J11" s="3"/>
      <c r="L11" s="26">
        <v>2</v>
      </c>
      <c r="M11" s="41">
        <v>27570568.297028977</v>
      </c>
      <c r="O11" s="26">
        <v>2</v>
      </c>
      <c r="P11" s="41">
        <v>27570568.297028977</v>
      </c>
      <c r="R11" s="195">
        <f>R10+500000</f>
        <v>1000000.0001000001</v>
      </c>
      <c r="S11" s="196">
        <f t="shared" si="0"/>
        <v>0.46300000000000002</v>
      </c>
      <c r="T11" s="196">
        <f t="shared" si="1"/>
        <v>0.38900000000000001</v>
      </c>
    </row>
    <row r="12" spans="1:21" ht="15.6" x14ac:dyDescent="0.3">
      <c r="A12" s="15"/>
      <c r="E12" s="42"/>
      <c r="G12" s="2"/>
      <c r="H12" s="45">
        <v>10000000</v>
      </c>
      <c r="I12" s="46">
        <v>0.02</v>
      </c>
      <c r="J12" s="3"/>
      <c r="L12" s="26">
        <v>3</v>
      </c>
      <c r="M12" s="41">
        <v>0</v>
      </c>
      <c r="O12" s="26">
        <v>3</v>
      </c>
      <c r="P12" s="41">
        <v>0</v>
      </c>
      <c r="R12" s="195">
        <f>R11*1.07</f>
        <v>1070000.0001070001</v>
      </c>
      <c r="S12" s="196">
        <f t="shared" si="0"/>
        <v>0.46300000000000002</v>
      </c>
      <c r="T12" s="196">
        <f t="shared" si="1"/>
        <v>0.38900000000000001</v>
      </c>
    </row>
    <row r="13" spans="1:21" ht="16.2" thickBot="1" x14ac:dyDescent="0.35">
      <c r="A13" s="15"/>
      <c r="E13" s="42"/>
      <c r="G13" s="2"/>
      <c r="H13" s="47">
        <v>50000000</v>
      </c>
      <c r="I13" s="48">
        <v>5.0000000000000001E-3</v>
      </c>
      <c r="J13" s="3"/>
      <c r="L13" s="26">
        <v>4</v>
      </c>
      <c r="M13" s="41">
        <v>53705658.717873462</v>
      </c>
      <c r="O13" s="26">
        <v>4</v>
      </c>
      <c r="P13" s="41">
        <v>53705658.717873462</v>
      </c>
      <c r="R13" s="195">
        <f t="shared" ref="R13:R76" si="2">R12*1.07</f>
        <v>1144900.0001144903</v>
      </c>
      <c r="S13" s="196">
        <f t="shared" si="0"/>
        <v>0.46300000000000002</v>
      </c>
      <c r="T13" s="196">
        <f t="shared" si="1"/>
        <v>0.38900000000000001</v>
      </c>
    </row>
    <row r="14" spans="1:21" ht="15" thickBot="1" x14ac:dyDescent="0.35">
      <c r="A14" s="15"/>
      <c r="E14" s="42"/>
      <c r="G14" s="4"/>
      <c r="H14" s="5"/>
      <c r="I14" s="5"/>
      <c r="J14" s="6"/>
      <c r="L14" s="26">
        <v>5</v>
      </c>
      <c r="M14" s="41">
        <v>27169186.950083558</v>
      </c>
      <c r="O14" s="26">
        <v>5</v>
      </c>
      <c r="P14" s="41">
        <v>27169186.950083558</v>
      </c>
      <c r="R14" s="195">
        <f t="shared" si="2"/>
        <v>1225043.0001225048</v>
      </c>
      <c r="S14" s="196">
        <f t="shared" si="0"/>
        <v>0.46300000000000002</v>
      </c>
      <c r="T14" s="196">
        <f t="shared" si="1"/>
        <v>0.38900000000000001</v>
      </c>
    </row>
    <row r="15" spans="1:21" ht="15" thickBot="1" x14ac:dyDescent="0.35">
      <c r="A15" s="15"/>
      <c r="E15" s="42"/>
      <c r="L15" s="26">
        <v>6</v>
      </c>
      <c r="M15" s="41">
        <v>0</v>
      </c>
      <c r="O15" s="26">
        <v>6</v>
      </c>
      <c r="P15" s="41">
        <v>0</v>
      </c>
      <c r="R15" s="195">
        <f t="shared" si="2"/>
        <v>1310796.0101310802</v>
      </c>
      <c r="S15" s="196">
        <f t="shared" si="0"/>
        <v>0.46300000000000002</v>
      </c>
      <c r="T15" s="196">
        <f t="shared" si="1"/>
        <v>0.38900000000000001</v>
      </c>
    </row>
    <row r="16" spans="1:21" ht="24" customHeight="1" thickBot="1" x14ac:dyDescent="0.35">
      <c r="A16" s="15"/>
      <c r="E16" s="42"/>
      <c r="G16" s="245" t="s">
        <v>96</v>
      </c>
      <c r="H16" s="246"/>
      <c r="I16" s="246"/>
      <c r="J16" s="247"/>
      <c r="L16" s="26">
        <v>7</v>
      </c>
      <c r="M16" s="41">
        <v>0</v>
      </c>
      <c r="O16" s="26">
        <v>7</v>
      </c>
      <c r="P16" s="41">
        <v>0</v>
      </c>
      <c r="R16" s="195">
        <f t="shared" si="2"/>
        <v>1402551.730840256</v>
      </c>
      <c r="S16" s="196">
        <f t="shared" si="0"/>
        <v>0.46300000000000002</v>
      </c>
      <c r="T16" s="196">
        <f t="shared" si="1"/>
        <v>0.38900000000000001</v>
      </c>
    </row>
    <row r="17" spans="1:20" ht="15.6" customHeight="1" x14ac:dyDescent="0.3">
      <c r="A17" s="15"/>
      <c r="E17" s="42"/>
      <c r="G17" s="276" t="s">
        <v>70</v>
      </c>
      <c r="H17" s="277"/>
      <c r="I17" s="255">
        <f>AVERAGE(M10:M10009)</f>
        <v>8795604.6064956617</v>
      </c>
      <c r="J17" s="256"/>
      <c r="L17" s="26">
        <v>8</v>
      </c>
      <c r="M17" s="41">
        <v>10765222.665760312</v>
      </c>
      <c r="O17" s="26">
        <v>8</v>
      </c>
      <c r="P17" s="41">
        <v>10765222.665760312</v>
      </c>
      <c r="R17" s="195">
        <f t="shared" si="2"/>
        <v>1500730.351999074</v>
      </c>
      <c r="S17" s="196">
        <f t="shared" si="0"/>
        <v>0.46300000000000002</v>
      </c>
      <c r="T17" s="196">
        <f t="shared" si="1"/>
        <v>0.38900000000000001</v>
      </c>
    </row>
    <row r="18" spans="1:20" ht="15.6" customHeight="1" thickBot="1" x14ac:dyDescent="0.35">
      <c r="A18" s="15"/>
      <c r="E18" s="42"/>
      <c r="G18" s="253"/>
      <c r="H18" s="278"/>
      <c r="I18" s="257"/>
      <c r="J18" s="258"/>
      <c r="L18" s="26">
        <v>9</v>
      </c>
      <c r="M18" s="41">
        <v>12923409.930065002</v>
      </c>
      <c r="O18" s="26">
        <v>9</v>
      </c>
      <c r="P18" s="41">
        <v>5124326.1072597196</v>
      </c>
      <c r="R18" s="195">
        <f t="shared" si="2"/>
        <v>1605781.4766390093</v>
      </c>
      <c r="S18" s="196">
        <f t="shared" si="0"/>
        <v>0.46300000000000002</v>
      </c>
      <c r="T18" s="196">
        <f t="shared" si="1"/>
        <v>0.38900000000000001</v>
      </c>
    </row>
    <row r="19" spans="1:20" ht="15.6" customHeight="1" x14ac:dyDescent="0.3">
      <c r="A19" s="15"/>
      <c r="E19" s="42"/>
      <c r="G19" s="251" t="s">
        <v>97</v>
      </c>
      <c r="H19" s="252"/>
      <c r="I19" s="255">
        <f>AVERAGE(P10:P10009)</f>
        <v>7150619.7282226412</v>
      </c>
      <c r="J19" s="256"/>
      <c r="L19" s="26">
        <v>10</v>
      </c>
      <c r="M19" s="41">
        <v>0</v>
      </c>
      <c r="O19" s="26">
        <v>10</v>
      </c>
      <c r="P19" s="41">
        <v>0</v>
      </c>
      <c r="R19" s="195">
        <f t="shared" si="2"/>
        <v>1718186.1800037401</v>
      </c>
      <c r="S19" s="196">
        <f t="shared" si="0"/>
        <v>0.46300000000000002</v>
      </c>
      <c r="T19" s="196">
        <f t="shared" si="1"/>
        <v>0.38900000000000001</v>
      </c>
    </row>
    <row r="20" spans="1:20" ht="15.6" customHeight="1" thickBot="1" x14ac:dyDescent="0.35">
      <c r="A20" s="15"/>
      <c r="E20" s="42"/>
      <c r="G20" s="253"/>
      <c r="H20" s="254"/>
      <c r="I20" s="257"/>
      <c r="J20" s="258"/>
      <c r="L20" s="26">
        <v>11</v>
      </c>
      <c r="M20" s="41">
        <v>19689696.269527987</v>
      </c>
      <c r="O20" s="26">
        <v>11</v>
      </c>
      <c r="P20" s="41">
        <v>0</v>
      </c>
      <c r="R20" s="195">
        <f t="shared" si="2"/>
        <v>1838459.2126040021</v>
      </c>
      <c r="S20" s="196">
        <f t="shared" si="0"/>
        <v>0.46300000000000002</v>
      </c>
      <c r="T20" s="196">
        <f t="shared" si="1"/>
        <v>0.38900000000000001</v>
      </c>
    </row>
    <row r="21" spans="1:20" x14ac:dyDescent="0.3">
      <c r="A21" s="15"/>
      <c r="C21" s="49"/>
      <c r="E21" s="42"/>
      <c r="L21" s="26">
        <v>12</v>
      </c>
      <c r="M21" s="41">
        <v>11960486.086556543</v>
      </c>
      <c r="O21" s="26">
        <v>12</v>
      </c>
      <c r="P21" s="41">
        <v>11960486.086556543</v>
      </c>
      <c r="R21" s="195">
        <f t="shared" si="2"/>
        <v>1967151.3574862822</v>
      </c>
      <c r="S21" s="196">
        <f t="shared" si="0"/>
        <v>0.46300000000000002</v>
      </c>
      <c r="T21" s="196">
        <f t="shared" si="1"/>
        <v>0.38900000000000001</v>
      </c>
    </row>
    <row r="22" spans="1:20" x14ac:dyDescent="0.3">
      <c r="A22" s="15"/>
      <c r="C22" s="49"/>
      <c r="E22" s="42"/>
      <c r="L22" s="26">
        <v>13</v>
      </c>
      <c r="M22" s="41">
        <v>29176115.216091268</v>
      </c>
      <c r="O22" s="26">
        <v>13</v>
      </c>
      <c r="P22" s="41">
        <v>29176115.216091268</v>
      </c>
      <c r="R22" s="195">
        <f t="shared" si="2"/>
        <v>2104851.952510322</v>
      </c>
      <c r="S22" s="196">
        <f t="shared" si="0"/>
        <v>0.46300000000000002</v>
      </c>
      <c r="T22" s="196">
        <f t="shared" si="1"/>
        <v>0.38900000000000001</v>
      </c>
    </row>
    <row r="23" spans="1:20" x14ac:dyDescent="0.3">
      <c r="A23" s="15"/>
      <c r="E23" s="42"/>
      <c r="L23" s="26">
        <v>14</v>
      </c>
      <c r="M23" s="41">
        <v>0</v>
      </c>
      <c r="O23" s="26">
        <v>14</v>
      </c>
      <c r="P23" s="41">
        <v>0</v>
      </c>
      <c r="R23" s="195">
        <f t="shared" si="2"/>
        <v>2252191.5891860449</v>
      </c>
      <c r="S23" s="196">
        <f t="shared" si="0"/>
        <v>0.46300000000000002</v>
      </c>
      <c r="T23" s="196">
        <f t="shared" si="1"/>
        <v>0.38900000000000001</v>
      </c>
    </row>
    <row r="24" spans="1:20" ht="15.6" x14ac:dyDescent="0.3">
      <c r="A24" s="15"/>
      <c r="B24" s="50"/>
      <c r="C24" s="50"/>
      <c r="D24" s="51"/>
      <c r="E24" s="52"/>
      <c r="L24" s="26">
        <v>15</v>
      </c>
      <c r="M24" s="41">
        <v>0</v>
      </c>
      <c r="O24" s="26">
        <v>15</v>
      </c>
      <c r="P24" s="41">
        <v>0</v>
      </c>
      <c r="R24" s="195">
        <f t="shared" si="2"/>
        <v>2409845.0004290682</v>
      </c>
      <c r="S24" s="196">
        <f t="shared" si="0"/>
        <v>0.46300000000000002</v>
      </c>
      <c r="T24" s="196">
        <f t="shared" si="1"/>
        <v>0.38900000000000001</v>
      </c>
    </row>
    <row r="25" spans="1:20" ht="15.6" x14ac:dyDescent="0.3">
      <c r="A25" s="15"/>
      <c r="C25" s="50"/>
      <c r="D25" s="51"/>
      <c r="E25" s="52"/>
      <c r="L25" s="26">
        <v>16</v>
      </c>
      <c r="M25" s="41">
        <v>24450566.904513896</v>
      </c>
      <c r="O25" s="26">
        <v>16</v>
      </c>
      <c r="P25" s="41">
        <v>0</v>
      </c>
      <c r="R25" s="195">
        <f t="shared" si="2"/>
        <v>2578534.1504591033</v>
      </c>
      <c r="S25" s="196">
        <f t="shared" si="0"/>
        <v>0.46300000000000002</v>
      </c>
      <c r="T25" s="196">
        <f t="shared" si="1"/>
        <v>0.38900000000000001</v>
      </c>
    </row>
    <row r="26" spans="1:20" ht="15" thickBot="1" x14ac:dyDescent="0.35">
      <c r="A26" s="18"/>
      <c r="B26" s="19"/>
      <c r="C26" s="19"/>
      <c r="D26" s="19"/>
      <c r="E26" s="53"/>
      <c r="L26" s="26">
        <v>17</v>
      </c>
      <c r="M26" s="41">
        <v>0</v>
      </c>
      <c r="O26" s="26">
        <v>17</v>
      </c>
      <c r="P26" s="41">
        <v>0</v>
      </c>
      <c r="R26" s="195">
        <f t="shared" si="2"/>
        <v>2759031.5409912406</v>
      </c>
      <c r="S26" s="196">
        <f t="shared" si="0"/>
        <v>0.46300000000000002</v>
      </c>
      <c r="T26" s="196">
        <f t="shared" si="1"/>
        <v>0.38900000000000001</v>
      </c>
    </row>
    <row r="27" spans="1:20" s="30" customFormat="1" ht="21" customHeight="1" thickBot="1" x14ac:dyDescent="0.35">
      <c r="A27" s="259" t="s">
        <v>98</v>
      </c>
      <c r="B27" s="260"/>
      <c r="C27" s="261"/>
      <c r="D27" s="54">
        <v>2000000</v>
      </c>
      <c r="E27" s="55" t="str">
        <f>"is " &amp;(1-_xlfn.PERCENTRANK.INC(P10:P10009,D27))*100 &amp;"%"</f>
        <v>is 41.8%</v>
      </c>
      <c r="L27" s="26">
        <v>18</v>
      </c>
      <c r="M27" s="41">
        <v>20088138.664861351</v>
      </c>
      <c r="O27" s="26">
        <v>18</v>
      </c>
      <c r="P27" s="41">
        <v>20088138.664861351</v>
      </c>
      <c r="R27" s="56">
        <f t="shared" si="2"/>
        <v>2952163.7488606279</v>
      </c>
      <c r="S27" s="57">
        <f t="shared" si="0"/>
        <v>0.46300000000000002</v>
      </c>
      <c r="T27" s="57">
        <f t="shared" si="1"/>
        <v>0.38900000000000001</v>
      </c>
    </row>
    <row r="28" spans="1:20" s="30" customFormat="1" ht="21" customHeight="1" x14ac:dyDescent="0.3">
      <c r="A28"/>
      <c r="B28"/>
      <c r="C28"/>
      <c r="D28"/>
      <c r="E28"/>
      <c r="L28" s="26">
        <v>19</v>
      </c>
      <c r="M28" s="41">
        <v>0</v>
      </c>
      <c r="O28" s="26">
        <v>19</v>
      </c>
      <c r="P28" s="41">
        <v>0</v>
      </c>
      <c r="R28" s="56">
        <f t="shared" si="2"/>
        <v>3158815.2112808721</v>
      </c>
      <c r="S28" s="57">
        <f t="shared" si="0"/>
        <v>0.46300000000000002</v>
      </c>
      <c r="T28" s="57">
        <f t="shared" si="1"/>
        <v>0.38900000000000001</v>
      </c>
    </row>
    <row r="29" spans="1:20" x14ac:dyDescent="0.3">
      <c r="L29" s="26">
        <v>20</v>
      </c>
      <c r="M29" s="41">
        <v>0</v>
      </c>
      <c r="O29" s="26">
        <v>20</v>
      </c>
      <c r="P29" s="41">
        <v>0</v>
      </c>
      <c r="R29" s="195">
        <f t="shared" si="2"/>
        <v>3379932.2760705333</v>
      </c>
      <c r="S29" s="196">
        <f t="shared" si="0"/>
        <v>0.46300000000000002</v>
      </c>
      <c r="T29" s="196">
        <f t="shared" si="1"/>
        <v>0.38900000000000001</v>
      </c>
    </row>
    <row r="30" spans="1:20" x14ac:dyDescent="0.3">
      <c r="L30" s="26">
        <v>21</v>
      </c>
      <c r="M30" s="41">
        <v>7551890.0555627784</v>
      </c>
      <c r="O30" s="26">
        <v>21</v>
      </c>
      <c r="P30" s="41">
        <v>7551890.0555627784</v>
      </c>
      <c r="R30" s="195">
        <f t="shared" si="2"/>
        <v>3616527.5353954709</v>
      </c>
      <c r="S30" s="196">
        <f t="shared" si="0"/>
        <v>0.46300000000000002</v>
      </c>
      <c r="T30" s="196">
        <f t="shared" si="1"/>
        <v>0.38900000000000001</v>
      </c>
    </row>
    <row r="31" spans="1:20" x14ac:dyDescent="0.3">
      <c r="L31" s="26">
        <v>22</v>
      </c>
      <c r="M31" s="41">
        <v>0</v>
      </c>
      <c r="O31" s="26">
        <v>22</v>
      </c>
      <c r="P31" s="41">
        <v>0</v>
      </c>
      <c r="R31" s="195">
        <f t="shared" si="2"/>
        <v>3869684.4628731543</v>
      </c>
      <c r="S31" s="196">
        <f t="shared" si="0"/>
        <v>0.46200000000000002</v>
      </c>
      <c r="T31" s="196">
        <f t="shared" si="1"/>
        <v>0.38800000000000001</v>
      </c>
    </row>
    <row r="32" spans="1:20" x14ac:dyDescent="0.3">
      <c r="L32" s="26">
        <v>23</v>
      </c>
      <c r="M32" s="41">
        <v>8941880.7787363213</v>
      </c>
      <c r="O32" s="26">
        <v>23</v>
      </c>
      <c r="P32" s="41">
        <v>8941880.7787363213</v>
      </c>
      <c r="R32" s="195">
        <f t="shared" si="2"/>
        <v>4140562.3752742754</v>
      </c>
      <c r="S32" s="196">
        <f t="shared" si="0"/>
        <v>0.46200000000000002</v>
      </c>
      <c r="T32" s="196">
        <f t="shared" si="1"/>
        <v>0.38800000000000001</v>
      </c>
    </row>
    <row r="33" spans="12:20" x14ac:dyDescent="0.3">
      <c r="L33" s="26">
        <v>24</v>
      </c>
      <c r="M33" s="41">
        <v>35745800.729574531</v>
      </c>
      <c r="O33" s="26">
        <v>24</v>
      </c>
      <c r="P33" s="41">
        <v>35745800.729574531</v>
      </c>
      <c r="R33" s="195">
        <f t="shared" si="2"/>
        <v>4430401.7415434746</v>
      </c>
      <c r="S33" s="196">
        <f t="shared" si="0"/>
        <v>0.46</v>
      </c>
      <c r="T33" s="196">
        <f t="shared" si="1"/>
        <v>0.38600000000000001</v>
      </c>
    </row>
    <row r="34" spans="12:20" x14ac:dyDescent="0.3">
      <c r="L34" s="26">
        <v>25</v>
      </c>
      <c r="M34" s="41">
        <v>0</v>
      </c>
      <c r="O34" s="26">
        <v>25</v>
      </c>
      <c r="P34" s="41">
        <v>0</v>
      </c>
      <c r="R34" s="195">
        <f t="shared" si="2"/>
        <v>4740529.8634515181</v>
      </c>
      <c r="S34" s="196">
        <f t="shared" si="0"/>
        <v>0.45900000000000002</v>
      </c>
      <c r="T34" s="196">
        <f t="shared" si="1"/>
        <v>0.38500000000000001</v>
      </c>
    </row>
    <row r="35" spans="12:20" x14ac:dyDescent="0.3">
      <c r="L35" s="26">
        <v>26</v>
      </c>
      <c r="M35" s="41">
        <v>26150555.343650907</v>
      </c>
      <c r="O35" s="26">
        <v>26</v>
      </c>
      <c r="P35" s="41">
        <v>26150555.343650907</v>
      </c>
      <c r="R35" s="195">
        <f t="shared" si="2"/>
        <v>5072366.9538931251</v>
      </c>
      <c r="S35" s="196">
        <f t="shared" si="0"/>
        <v>0.45600000000000002</v>
      </c>
      <c r="T35" s="196">
        <f t="shared" si="1"/>
        <v>0.38200000000000001</v>
      </c>
    </row>
    <row r="36" spans="12:20" x14ac:dyDescent="0.3">
      <c r="L36" s="26">
        <v>27</v>
      </c>
      <c r="M36" s="41">
        <v>0</v>
      </c>
      <c r="O36" s="26">
        <v>27</v>
      </c>
      <c r="P36" s="41">
        <v>0</v>
      </c>
      <c r="R36" s="195">
        <f t="shared" si="2"/>
        <v>5427432.6406656438</v>
      </c>
      <c r="S36" s="196">
        <f t="shared" si="0"/>
        <v>0.45</v>
      </c>
      <c r="T36" s="196">
        <f t="shared" si="1"/>
        <v>0.374</v>
      </c>
    </row>
    <row r="37" spans="12:20" x14ac:dyDescent="0.3">
      <c r="L37" s="26">
        <v>28</v>
      </c>
      <c r="M37" s="41">
        <v>37312007.274858832</v>
      </c>
      <c r="O37" s="26">
        <v>28</v>
      </c>
      <c r="P37" s="41">
        <v>27565163.475237194</v>
      </c>
      <c r="R37" s="195">
        <f t="shared" si="2"/>
        <v>5807352.9255122393</v>
      </c>
      <c r="S37" s="196">
        <f t="shared" si="0"/>
        <v>0.441</v>
      </c>
      <c r="T37" s="196">
        <f t="shared" si="1"/>
        <v>0.36799999999999999</v>
      </c>
    </row>
    <row r="38" spans="12:20" x14ac:dyDescent="0.3">
      <c r="L38" s="26">
        <v>29</v>
      </c>
      <c r="M38" s="41">
        <v>0</v>
      </c>
      <c r="O38" s="26">
        <v>29</v>
      </c>
      <c r="P38" s="41">
        <v>0</v>
      </c>
      <c r="R38" s="195">
        <f t="shared" si="2"/>
        <v>6213867.6302980967</v>
      </c>
      <c r="S38" s="196">
        <f t="shared" si="0"/>
        <v>0.436</v>
      </c>
      <c r="T38" s="196">
        <f t="shared" si="1"/>
        <v>0.36299999999999999</v>
      </c>
    </row>
    <row r="39" spans="12:20" x14ac:dyDescent="0.3">
      <c r="L39" s="26">
        <v>30</v>
      </c>
      <c r="M39" s="41">
        <v>30886577.157257795</v>
      </c>
      <c r="O39" s="26">
        <v>30</v>
      </c>
      <c r="P39" s="41">
        <v>30886577.157257795</v>
      </c>
      <c r="R39" s="195">
        <f t="shared" si="2"/>
        <v>6648838.3644189639</v>
      </c>
      <c r="S39" s="196">
        <f t="shared" si="0"/>
        <v>0.42899999999999999</v>
      </c>
      <c r="T39" s="196">
        <f t="shared" si="1"/>
        <v>0.35699999999999998</v>
      </c>
    </row>
    <row r="40" spans="12:20" x14ac:dyDescent="0.3">
      <c r="L40" s="26">
        <v>31</v>
      </c>
      <c r="M40" s="41">
        <v>0</v>
      </c>
      <c r="O40" s="26">
        <v>31</v>
      </c>
      <c r="P40" s="41">
        <v>0</v>
      </c>
      <c r="R40" s="195">
        <f t="shared" si="2"/>
        <v>7114257.0499282917</v>
      </c>
      <c r="S40" s="196">
        <f t="shared" si="0"/>
        <v>0.41899999999999998</v>
      </c>
      <c r="T40" s="196">
        <f t="shared" si="1"/>
        <v>0.34899999999999998</v>
      </c>
    </row>
    <row r="41" spans="12:20" x14ac:dyDescent="0.3">
      <c r="L41" s="26">
        <v>32</v>
      </c>
      <c r="M41" s="41">
        <v>0</v>
      </c>
      <c r="O41" s="26">
        <v>32</v>
      </c>
      <c r="P41" s="41">
        <v>0</v>
      </c>
      <c r="R41" s="195">
        <f t="shared" si="2"/>
        <v>7612255.0434232727</v>
      </c>
      <c r="S41" s="196">
        <f t="shared" si="0"/>
        <v>0.40600000000000003</v>
      </c>
      <c r="T41" s="196">
        <f t="shared" si="1"/>
        <v>0.33800000000000002</v>
      </c>
    </row>
    <row r="42" spans="12:20" x14ac:dyDescent="0.3">
      <c r="L42" s="26">
        <v>33</v>
      </c>
      <c r="M42" s="41">
        <v>0</v>
      </c>
      <c r="O42" s="26">
        <v>33</v>
      </c>
      <c r="P42" s="41">
        <v>0</v>
      </c>
      <c r="R42" s="195">
        <f t="shared" si="2"/>
        <v>8145112.8964629024</v>
      </c>
      <c r="S42" s="196">
        <f t="shared" si="0"/>
        <v>0.38800000000000001</v>
      </c>
      <c r="T42" s="196">
        <f t="shared" si="1"/>
        <v>0.32100000000000001</v>
      </c>
    </row>
    <row r="43" spans="12:20" x14ac:dyDescent="0.3">
      <c r="L43" s="26">
        <v>34</v>
      </c>
      <c r="M43" s="41">
        <v>0</v>
      </c>
      <c r="O43" s="26">
        <v>34</v>
      </c>
      <c r="P43" s="41">
        <v>0</v>
      </c>
      <c r="R43" s="195">
        <f t="shared" si="2"/>
        <v>8715270.7992153056</v>
      </c>
      <c r="S43" s="196">
        <f t="shared" si="0"/>
        <v>0.376</v>
      </c>
      <c r="T43" s="196">
        <f t="shared" si="1"/>
        <v>0.309</v>
      </c>
    </row>
    <row r="44" spans="12:20" x14ac:dyDescent="0.3">
      <c r="L44" s="26">
        <v>35</v>
      </c>
      <c r="M44" s="41">
        <v>34394722.82569667</v>
      </c>
      <c r="O44" s="26">
        <v>35</v>
      </c>
      <c r="P44" s="41">
        <v>34394722.82569667</v>
      </c>
      <c r="R44" s="195">
        <f t="shared" si="2"/>
        <v>9325339.7551603783</v>
      </c>
      <c r="S44" s="196">
        <f t="shared" si="0"/>
        <v>0.35499999999999998</v>
      </c>
      <c r="T44" s="196">
        <f t="shared" si="1"/>
        <v>0.29199999999999998</v>
      </c>
    </row>
    <row r="45" spans="12:20" x14ac:dyDescent="0.3">
      <c r="L45" s="26">
        <v>36</v>
      </c>
      <c r="M45" s="41">
        <v>12435718.187628224</v>
      </c>
      <c r="O45" s="26">
        <v>36</v>
      </c>
      <c r="P45" s="41">
        <v>12435718.187628224</v>
      </c>
      <c r="R45" s="195">
        <f t="shared" si="2"/>
        <v>9978113.5380216055</v>
      </c>
      <c r="S45" s="196">
        <f t="shared" si="0"/>
        <v>0.33400000000000002</v>
      </c>
      <c r="T45" s="196">
        <f t="shared" si="1"/>
        <v>0.27200000000000002</v>
      </c>
    </row>
    <row r="46" spans="12:20" x14ac:dyDescent="0.3">
      <c r="L46" s="26">
        <v>37</v>
      </c>
      <c r="M46" s="41">
        <v>0</v>
      </c>
      <c r="O46" s="26">
        <v>37</v>
      </c>
      <c r="P46" s="41">
        <v>0</v>
      </c>
      <c r="R46" s="195">
        <f t="shared" si="2"/>
        <v>10676581.485683119</v>
      </c>
      <c r="S46" s="196">
        <f t="shared" si="0"/>
        <v>0.318</v>
      </c>
      <c r="T46" s="196">
        <f t="shared" si="1"/>
        <v>0.25700000000000001</v>
      </c>
    </row>
    <row r="47" spans="12:20" x14ac:dyDescent="0.3">
      <c r="L47" s="26">
        <v>38</v>
      </c>
      <c r="M47" s="41">
        <v>16074570.092372954</v>
      </c>
      <c r="O47" s="26">
        <v>38</v>
      </c>
      <c r="P47" s="41">
        <v>16074570.092372954</v>
      </c>
      <c r="R47" s="195">
        <f t="shared" si="2"/>
        <v>11423942.189680938</v>
      </c>
      <c r="S47" s="196">
        <f t="shared" si="0"/>
        <v>0.30299999999999999</v>
      </c>
      <c r="T47" s="196">
        <f t="shared" si="1"/>
        <v>0.24199999999999999</v>
      </c>
    </row>
    <row r="48" spans="12:20" x14ac:dyDescent="0.3">
      <c r="L48" s="26">
        <v>39</v>
      </c>
      <c r="M48" s="41">
        <v>16421758.654021133</v>
      </c>
      <c r="O48" s="26">
        <v>39</v>
      </c>
      <c r="P48" s="41">
        <v>7180518.3691547727</v>
      </c>
      <c r="R48" s="195">
        <f t="shared" si="2"/>
        <v>12223618.142958604</v>
      </c>
      <c r="S48" s="196">
        <f t="shared" si="0"/>
        <v>0.28599999999999998</v>
      </c>
      <c r="T48" s="196">
        <f t="shared" si="1"/>
        <v>0.22500000000000001</v>
      </c>
    </row>
    <row r="49" spans="12:20" x14ac:dyDescent="0.3">
      <c r="L49" s="26">
        <v>40</v>
      </c>
      <c r="M49" s="41">
        <v>17723048.742272612</v>
      </c>
      <c r="O49" s="26">
        <v>40</v>
      </c>
      <c r="P49" s="41">
        <v>17723048.742272612</v>
      </c>
      <c r="R49" s="195">
        <f t="shared" si="2"/>
        <v>13079271.412965707</v>
      </c>
      <c r="S49" s="196">
        <f t="shared" si="0"/>
        <v>0.25800000000000001</v>
      </c>
      <c r="T49" s="196">
        <f t="shared" si="1"/>
        <v>0.19900000000000001</v>
      </c>
    </row>
    <row r="50" spans="12:20" x14ac:dyDescent="0.3">
      <c r="L50" s="26">
        <v>41</v>
      </c>
      <c r="M50" s="41">
        <v>0</v>
      </c>
      <c r="O50" s="26">
        <v>41</v>
      </c>
      <c r="P50" s="41">
        <v>0</v>
      </c>
      <c r="R50" s="195">
        <f t="shared" si="2"/>
        <v>13994820.411873307</v>
      </c>
      <c r="S50" s="196">
        <f t="shared" si="0"/>
        <v>0.247</v>
      </c>
      <c r="T50" s="196">
        <f t="shared" si="1"/>
        <v>0.19400000000000001</v>
      </c>
    </row>
    <row r="51" spans="12:20" x14ac:dyDescent="0.3">
      <c r="L51" s="26">
        <v>42</v>
      </c>
      <c r="M51" s="41">
        <v>0</v>
      </c>
      <c r="O51" s="26">
        <v>42</v>
      </c>
      <c r="P51" s="41">
        <v>0</v>
      </c>
      <c r="R51" s="195">
        <f t="shared" si="2"/>
        <v>14974457.840704439</v>
      </c>
      <c r="S51" s="196">
        <f t="shared" si="0"/>
        <v>0.22900000000000001</v>
      </c>
      <c r="T51" s="196">
        <f t="shared" si="1"/>
        <v>0.182</v>
      </c>
    </row>
    <row r="52" spans="12:20" x14ac:dyDescent="0.3">
      <c r="L52" s="26">
        <v>43</v>
      </c>
      <c r="M52" s="41">
        <v>0</v>
      </c>
      <c r="O52" s="26">
        <v>43</v>
      </c>
      <c r="P52" s="41">
        <v>0</v>
      </c>
      <c r="R52" s="195">
        <f t="shared" si="2"/>
        <v>16022669.889553752</v>
      </c>
      <c r="S52" s="196">
        <f t="shared" si="0"/>
        <v>0.216</v>
      </c>
      <c r="T52" s="196">
        <f t="shared" si="1"/>
        <v>0.17100000000000001</v>
      </c>
    </row>
    <row r="53" spans="12:20" x14ac:dyDescent="0.3">
      <c r="L53" s="26">
        <v>44</v>
      </c>
      <c r="M53" s="41">
        <v>0</v>
      </c>
      <c r="O53" s="26">
        <v>44</v>
      </c>
      <c r="P53" s="41">
        <v>0</v>
      </c>
      <c r="R53" s="195">
        <f t="shared" si="2"/>
        <v>17144256.781822514</v>
      </c>
      <c r="S53" s="196">
        <f t="shared" si="0"/>
        <v>0.19800000000000001</v>
      </c>
      <c r="T53" s="196">
        <f t="shared" si="1"/>
        <v>0.157</v>
      </c>
    </row>
    <row r="54" spans="12:20" x14ac:dyDescent="0.3">
      <c r="L54" s="26">
        <v>45</v>
      </c>
      <c r="M54" s="41">
        <v>34035999.826858439</v>
      </c>
      <c r="O54" s="26">
        <v>45</v>
      </c>
      <c r="P54" s="41">
        <v>11876052.751698015</v>
      </c>
      <c r="R54" s="195">
        <f t="shared" si="2"/>
        <v>18344354.756550092</v>
      </c>
      <c r="S54" s="196">
        <f t="shared" si="0"/>
        <v>0.187</v>
      </c>
      <c r="T54" s="196">
        <f t="shared" si="1"/>
        <v>0.14699999999999999</v>
      </c>
    </row>
    <row r="55" spans="12:20" x14ac:dyDescent="0.3">
      <c r="L55" s="26">
        <v>46</v>
      </c>
      <c r="M55" s="41">
        <v>7915375.3262455007</v>
      </c>
      <c r="O55" s="26">
        <v>46</v>
      </c>
      <c r="P55" s="41">
        <v>7915375.3262455007</v>
      </c>
      <c r="R55" s="195">
        <f t="shared" si="2"/>
        <v>19628459.589508601</v>
      </c>
      <c r="S55" s="196">
        <f t="shared" si="0"/>
        <v>0.16500000000000001</v>
      </c>
      <c r="T55" s="196">
        <f t="shared" si="1"/>
        <v>0.13</v>
      </c>
    </row>
    <row r="56" spans="12:20" x14ac:dyDescent="0.3">
      <c r="L56" s="26">
        <v>47</v>
      </c>
      <c r="M56" s="41">
        <v>0</v>
      </c>
      <c r="O56" s="26">
        <v>47</v>
      </c>
      <c r="P56" s="41">
        <v>0</v>
      </c>
      <c r="R56" s="195">
        <f t="shared" si="2"/>
        <v>21002451.760774203</v>
      </c>
      <c r="S56" s="196">
        <f t="shared" si="0"/>
        <v>0.14799999999999999</v>
      </c>
      <c r="T56" s="196">
        <f t="shared" si="1"/>
        <v>0.115</v>
      </c>
    </row>
    <row r="57" spans="12:20" x14ac:dyDescent="0.3">
      <c r="L57" s="26">
        <v>48</v>
      </c>
      <c r="M57" s="41">
        <v>0</v>
      </c>
      <c r="O57" s="26">
        <v>48</v>
      </c>
      <c r="P57" s="41">
        <v>0</v>
      </c>
      <c r="R57" s="195">
        <f t="shared" si="2"/>
        <v>22472623.384028398</v>
      </c>
      <c r="S57" s="196">
        <f t="shared" si="0"/>
        <v>0.127</v>
      </c>
      <c r="T57" s="196">
        <f t="shared" si="1"/>
        <v>9.8000000000000004E-2</v>
      </c>
    </row>
    <row r="58" spans="12:20" x14ac:dyDescent="0.3">
      <c r="L58" s="26">
        <v>49</v>
      </c>
      <c r="M58" s="41">
        <v>0</v>
      </c>
      <c r="O58" s="26">
        <v>49</v>
      </c>
      <c r="P58" s="41">
        <v>0</v>
      </c>
      <c r="R58" s="195">
        <f t="shared" si="2"/>
        <v>24045707.020910386</v>
      </c>
      <c r="S58" s="196">
        <f t="shared" si="0"/>
        <v>0.10199999999999999</v>
      </c>
      <c r="T58" s="196">
        <f t="shared" si="1"/>
        <v>7.9000000000000001E-2</v>
      </c>
    </row>
    <row r="59" spans="12:20" x14ac:dyDescent="0.3">
      <c r="L59" s="26">
        <v>50</v>
      </c>
      <c r="M59" s="41">
        <v>32877820.514807113</v>
      </c>
      <c r="O59" s="26">
        <v>50</v>
      </c>
      <c r="P59" s="41">
        <v>32877820.514807113</v>
      </c>
      <c r="R59" s="195">
        <f t="shared" si="2"/>
        <v>25728906.512374114</v>
      </c>
      <c r="S59" s="196">
        <f t="shared" si="0"/>
        <v>9.0999999999999998E-2</v>
      </c>
      <c r="T59" s="196">
        <f t="shared" si="1"/>
        <v>7.0999999999999994E-2</v>
      </c>
    </row>
    <row r="60" spans="12:20" x14ac:dyDescent="0.3">
      <c r="L60" s="26">
        <v>51</v>
      </c>
      <c r="M60" s="41">
        <v>0</v>
      </c>
      <c r="O60" s="26">
        <v>51</v>
      </c>
      <c r="P60" s="41">
        <v>0</v>
      </c>
      <c r="R60" s="195">
        <f t="shared" si="2"/>
        <v>27529929.968240302</v>
      </c>
      <c r="S60" s="196">
        <f t="shared" si="0"/>
        <v>7.8E-2</v>
      </c>
      <c r="T60" s="196">
        <f t="shared" si="1"/>
        <v>5.7000000000000002E-2</v>
      </c>
    </row>
    <row r="61" spans="12:20" x14ac:dyDescent="0.3">
      <c r="L61" s="26">
        <v>52</v>
      </c>
      <c r="M61" s="41">
        <v>0</v>
      </c>
      <c r="O61" s="26">
        <v>52</v>
      </c>
      <c r="P61" s="41">
        <v>0</v>
      </c>
      <c r="R61" s="195">
        <f t="shared" si="2"/>
        <v>29457025.066017125</v>
      </c>
      <c r="S61" s="196">
        <f t="shared" si="0"/>
        <v>6.0999999999999999E-2</v>
      </c>
      <c r="T61" s="196">
        <f t="shared" si="1"/>
        <v>4.2000000000000003E-2</v>
      </c>
    </row>
    <row r="62" spans="12:20" x14ac:dyDescent="0.3">
      <c r="L62" s="26">
        <v>53</v>
      </c>
      <c r="M62" s="41">
        <v>0</v>
      </c>
      <c r="O62" s="26">
        <v>53</v>
      </c>
      <c r="P62" s="41">
        <v>0</v>
      </c>
      <c r="R62" s="195">
        <f t="shared" si="2"/>
        <v>31519016.820638325</v>
      </c>
      <c r="S62" s="196">
        <f t="shared" si="0"/>
        <v>5.0999999999999997E-2</v>
      </c>
      <c r="T62" s="196">
        <f t="shared" si="1"/>
        <v>3.4000000000000002E-2</v>
      </c>
    </row>
    <row r="63" spans="12:20" x14ac:dyDescent="0.3">
      <c r="L63" s="26">
        <v>54</v>
      </c>
      <c r="M63" s="41">
        <v>23692423.877207324</v>
      </c>
      <c r="O63" s="26">
        <v>54</v>
      </c>
      <c r="P63" s="41">
        <v>23692423.877207324</v>
      </c>
      <c r="R63" s="195">
        <f t="shared" si="2"/>
        <v>33725347.99808301</v>
      </c>
      <c r="S63" s="196">
        <f t="shared" si="0"/>
        <v>4.3999999999999997E-2</v>
      </c>
      <c r="T63" s="196">
        <f t="shared" si="1"/>
        <v>2.9000000000000001E-2</v>
      </c>
    </row>
    <row r="64" spans="12:20" x14ac:dyDescent="0.3">
      <c r="L64" s="26">
        <v>55</v>
      </c>
      <c r="M64" s="41">
        <v>0</v>
      </c>
      <c r="O64" s="26">
        <v>55</v>
      </c>
      <c r="P64" s="41">
        <v>0</v>
      </c>
      <c r="R64" s="195">
        <f t="shared" si="2"/>
        <v>36086122.357948825</v>
      </c>
      <c r="S64" s="196">
        <f t="shared" si="0"/>
        <v>0.03</v>
      </c>
      <c r="T64" s="196">
        <f t="shared" si="1"/>
        <v>2.1000000000000001E-2</v>
      </c>
    </row>
    <row r="65" spans="12:20" x14ac:dyDescent="0.3">
      <c r="L65" s="26">
        <v>56</v>
      </c>
      <c r="M65" s="41">
        <v>24123364.830726184</v>
      </c>
      <c r="O65" s="26">
        <v>56</v>
      </c>
      <c r="P65" s="41">
        <v>24123364.830726184</v>
      </c>
      <c r="R65" s="195">
        <f t="shared" si="2"/>
        <v>38612150.923005246</v>
      </c>
      <c r="S65" s="196">
        <f t="shared" si="0"/>
        <v>1.7999999999999999E-2</v>
      </c>
      <c r="T65" s="196">
        <f t="shared" si="1"/>
        <v>1.2999999999999999E-2</v>
      </c>
    </row>
    <row r="66" spans="12:20" x14ac:dyDescent="0.3">
      <c r="L66" s="26">
        <v>57</v>
      </c>
      <c r="M66" s="41">
        <v>0</v>
      </c>
      <c r="O66" s="26">
        <v>57</v>
      </c>
      <c r="P66" s="41">
        <v>0</v>
      </c>
      <c r="R66" s="195">
        <f t="shared" si="2"/>
        <v>41315001.487615615</v>
      </c>
      <c r="S66" s="196">
        <f t="shared" si="0"/>
        <v>1.4999999999999999E-2</v>
      </c>
      <c r="T66" s="196">
        <f t="shared" si="1"/>
        <v>8.9999999999999993E-3</v>
      </c>
    </row>
    <row r="67" spans="12:20" x14ac:dyDescent="0.3">
      <c r="L67" s="26">
        <v>58</v>
      </c>
      <c r="M67" s="41">
        <v>15343404.594534799</v>
      </c>
      <c r="O67" s="26">
        <v>58</v>
      </c>
      <c r="P67" s="41">
        <v>15343404.594534799</v>
      </c>
      <c r="R67" s="195">
        <f t="shared" si="2"/>
        <v>44207051.591748714</v>
      </c>
      <c r="S67" s="196">
        <f t="shared" si="0"/>
        <v>1.2E-2</v>
      </c>
      <c r="T67" s="196">
        <f t="shared" si="1"/>
        <v>8.0000000000000002E-3</v>
      </c>
    </row>
    <row r="68" spans="12:20" x14ac:dyDescent="0.3">
      <c r="L68" s="26">
        <v>59</v>
      </c>
      <c r="M68" s="41">
        <v>0</v>
      </c>
      <c r="O68" s="26">
        <v>59</v>
      </c>
      <c r="P68" s="41">
        <v>0</v>
      </c>
      <c r="R68" s="195">
        <f t="shared" si="2"/>
        <v>47301545.203171127</v>
      </c>
      <c r="S68" s="196">
        <f t="shared" si="0"/>
        <v>7.0000000000000001E-3</v>
      </c>
      <c r="T68" s="196">
        <f t="shared" si="1"/>
        <v>4.0000000000000001E-3</v>
      </c>
    </row>
    <row r="69" spans="12:20" x14ac:dyDescent="0.3">
      <c r="L69" s="26">
        <v>60</v>
      </c>
      <c r="M69" s="41">
        <v>19504514.895804897</v>
      </c>
      <c r="O69" s="26">
        <v>60</v>
      </c>
      <c r="P69" s="41">
        <v>19504514.895804897</v>
      </c>
      <c r="R69" s="195">
        <f t="shared" si="2"/>
        <v>50612653.367393106</v>
      </c>
      <c r="S69" s="196">
        <f t="shared" si="0"/>
        <v>6.0000000000000001E-3</v>
      </c>
      <c r="T69" s="196">
        <f t="shared" si="1"/>
        <v>3.0000000000000001E-3</v>
      </c>
    </row>
    <row r="70" spans="12:20" x14ac:dyDescent="0.3">
      <c r="L70" s="26">
        <v>61</v>
      </c>
      <c r="M70" s="41">
        <v>18564201.011182897</v>
      </c>
      <c r="O70" s="26">
        <v>61</v>
      </c>
      <c r="P70" s="41">
        <v>18564201.011182897</v>
      </c>
      <c r="R70" s="195">
        <f t="shared" si="2"/>
        <v>54155539.103110626</v>
      </c>
      <c r="S70" s="196">
        <f t="shared" si="0"/>
        <v>4.0000000000000001E-3</v>
      </c>
      <c r="T70" s="196">
        <f t="shared" si="1"/>
        <v>1E-3</v>
      </c>
    </row>
    <row r="71" spans="12:20" x14ac:dyDescent="0.3">
      <c r="L71" s="26">
        <v>62</v>
      </c>
      <c r="M71" s="41">
        <v>0</v>
      </c>
      <c r="O71" s="26">
        <v>62</v>
      </c>
      <c r="P71" s="41">
        <v>0</v>
      </c>
      <c r="R71" s="195">
        <f t="shared" si="2"/>
        <v>57946426.840328373</v>
      </c>
      <c r="S71" s="196">
        <f t="shared" si="0"/>
        <v>4.0000000000000001E-3</v>
      </c>
      <c r="T71" s="196">
        <f t="shared" si="1"/>
        <v>1E-3</v>
      </c>
    </row>
    <row r="72" spans="12:20" x14ac:dyDescent="0.3">
      <c r="L72" s="26">
        <v>63</v>
      </c>
      <c r="M72" s="41">
        <v>0</v>
      </c>
      <c r="O72" s="26">
        <v>63</v>
      </c>
      <c r="P72" s="41">
        <v>0</v>
      </c>
      <c r="R72" s="195">
        <f t="shared" si="2"/>
        <v>62002676.719151363</v>
      </c>
      <c r="S72" s="196">
        <f t="shared" si="0"/>
        <v>1E-3</v>
      </c>
      <c r="T72" s="196">
        <f t="shared" si="1"/>
        <v>0</v>
      </c>
    </row>
    <row r="73" spans="12:20" x14ac:dyDescent="0.3">
      <c r="L73" s="26">
        <v>64</v>
      </c>
      <c r="M73" s="41">
        <v>0</v>
      </c>
      <c r="O73" s="26">
        <v>64</v>
      </c>
      <c r="P73" s="41">
        <v>0</v>
      </c>
      <c r="R73" s="195">
        <f t="shared" si="2"/>
        <v>66342864.089491963</v>
      </c>
      <c r="S73" s="196">
        <f t="shared" ref="S73:S129" si="3" xml:space="preserve"> COUNTIF(M$10:M$1009,"&gt;"&amp;R73)/1000</f>
        <v>1E-3</v>
      </c>
      <c r="T73" s="196">
        <f t="shared" ref="T73:T129" si="4">COUNTIF(P$10:P$1009,"&gt;"&amp;R73)/1000</f>
        <v>0</v>
      </c>
    </row>
    <row r="74" spans="12:20" x14ac:dyDescent="0.3">
      <c r="L74" s="26">
        <v>65</v>
      </c>
      <c r="M74" s="41">
        <v>0</v>
      </c>
      <c r="O74" s="26">
        <v>65</v>
      </c>
      <c r="P74" s="41">
        <v>0</v>
      </c>
      <c r="R74" s="195">
        <f t="shared" si="2"/>
        <v>70986864.575756401</v>
      </c>
      <c r="S74" s="196">
        <f t="shared" si="3"/>
        <v>0</v>
      </c>
      <c r="T74" s="196">
        <f t="shared" si="4"/>
        <v>0</v>
      </c>
    </row>
    <row r="75" spans="12:20" x14ac:dyDescent="0.3">
      <c r="L75" s="26">
        <v>66</v>
      </c>
      <c r="M75" s="41">
        <v>0</v>
      </c>
      <c r="O75" s="26">
        <v>66</v>
      </c>
      <c r="P75" s="41">
        <v>0</v>
      </c>
      <c r="R75" s="195">
        <f t="shared" si="2"/>
        <v>75955945.096059352</v>
      </c>
      <c r="S75" s="196">
        <f t="shared" si="3"/>
        <v>0</v>
      </c>
      <c r="T75" s="196">
        <f t="shared" si="4"/>
        <v>0</v>
      </c>
    </row>
    <row r="76" spans="12:20" x14ac:dyDescent="0.3">
      <c r="L76" s="26">
        <v>67</v>
      </c>
      <c r="M76" s="41">
        <v>30462261.617172293</v>
      </c>
      <c r="O76" s="26">
        <v>67</v>
      </c>
      <c r="P76" s="41">
        <v>18682688.617934093</v>
      </c>
      <c r="R76" s="195">
        <f t="shared" si="2"/>
        <v>81272861.252783507</v>
      </c>
      <c r="S76" s="196">
        <f t="shared" si="3"/>
        <v>0</v>
      </c>
      <c r="T76" s="196">
        <f t="shared" si="4"/>
        <v>0</v>
      </c>
    </row>
    <row r="77" spans="12:20" x14ac:dyDescent="0.3">
      <c r="L77" s="26">
        <v>68</v>
      </c>
      <c r="M77" s="41">
        <v>16149154.308438206</v>
      </c>
      <c r="O77" s="26">
        <v>68</v>
      </c>
      <c r="P77" s="41">
        <v>16149154.308438206</v>
      </c>
      <c r="R77" s="195">
        <f t="shared" ref="R77:R129" si="5">R76*1.07</f>
        <v>86961961.540478364</v>
      </c>
      <c r="S77" s="196">
        <f t="shared" si="3"/>
        <v>0</v>
      </c>
      <c r="T77" s="196">
        <f t="shared" si="4"/>
        <v>0</v>
      </c>
    </row>
    <row r="78" spans="12:20" x14ac:dyDescent="0.3">
      <c r="L78" s="26">
        <v>69</v>
      </c>
      <c r="M78" s="41">
        <v>16268384.202053733</v>
      </c>
      <c r="O78" s="26">
        <v>69</v>
      </c>
      <c r="P78" s="41">
        <v>16268384.202053733</v>
      </c>
      <c r="R78" s="195">
        <f t="shared" si="5"/>
        <v>93049298.848311856</v>
      </c>
      <c r="S78" s="196">
        <f t="shared" si="3"/>
        <v>0</v>
      </c>
      <c r="T78" s="196">
        <f t="shared" si="4"/>
        <v>0</v>
      </c>
    </row>
    <row r="79" spans="12:20" x14ac:dyDescent="0.3">
      <c r="L79" s="26">
        <v>70</v>
      </c>
      <c r="M79" s="41">
        <v>0</v>
      </c>
      <c r="O79" s="26">
        <v>70</v>
      </c>
      <c r="P79" s="41">
        <v>0</v>
      </c>
      <c r="R79" s="195">
        <f t="shared" si="5"/>
        <v>99562749.767693698</v>
      </c>
      <c r="S79" s="196">
        <f t="shared" si="3"/>
        <v>0</v>
      </c>
      <c r="T79" s="196">
        <f t="shared" si="4"/>
        <v>0</v>
      </c>
    </row>
    <row r="80" spans="12:20" x14ac:dyDescent="0.3">
      <c r="L80" s="26">
        <v>71</v>
      </c>
      <c r="M80" s="41">
        <v>5297273.074973111</v>
      </c>
      <c r="O80" s="26">
        <v>71</v>
      </c>
      <c r="P80" s="41">
        <v>5297273.074973111</v>
      </c>
      <c r="R80" s="195">
        <f t="shared" si="5"/>
        <v>106532142.25143227</v>
      </c>
      <c r="S80" s="196">
        <f t="shared" si="3"/>
        <v>0</v>
      </c>
      <c r="T80" s="196">
        <f t="shared" si="4"/>
        <v>0</v>
      </c>
    </row>
    <row r="81" spans="12:20" x14ac:dyDescent="0.3">
      <c r="L81" s="26">
        <v>72</v>
      </c>
      <c r="M81" s="41">
        <v>19442336.810530007</v>
      </c>
      <c r="O81" s="26">
        <v>72</v>
      </c>
      <c r="P81" s="41">
        <v>10661052.347575229</v>
      </c>
      <c r="R81" s="195">
        <f t="shared" si="5"/>
        <v>113989392.20903254</v>
      </c>
      <c r="S81" s="196">
        <f t="shared" si="3"/>
        <v>0</v>
      </c>
      <c r="T81" s="196">
        <f t="shared" si="4"/>
        <v>0</v>
      </c>
    </row>
    <row r="82" spans="12:20" x14ac:dyDescent="0.3">
      <c r="L82" s="26">
        <v>73</v>
      </c>
      <c r="M82" s="41">
        <v>0</v>
      </c>
      <c r="O82" s="26">
        <v>73</v>
      </c>
      <c r="P82" s="41">
        <v>0</v>
      </c>
      <c r="R82" s="195">
        <f t="shared" si="5"/>
        <v>121968649.66366482</v>
      </c>
      <c r="S82" s="196">
        <f t="shared" si="3"/>
        <v>0</v>
      </c>
      <c r="T82" s="196">
        <f t="shared" si="4"/>
        <v>0</v>
      </c>
    </row>
    <row r="83" spans="12:20" x14ac:dyDescent="0.3">
      <c r="L83" s="26">
        <v>74</v>
      </c>
      <c r="M83" s="41">
        <v>0</v>
      </c>
      <c r="O83" s="26">
        <v>74</v>
      </c>
      <c r="P83" s="41">
        <v>0</v>
      </c>
      <c r="R83" s="195">
        <f t="shared" si="5"/>
        <v>130506455.14012136</v>
      </c>
      <c r="S83" s="196">
        <f t="shared" si="3"/>
        <v>0</v>
      </c>
      <c r="T83" s="196">
        <f t="shared" si="4"/>
        <v>0</v>
      </c>
    </row>
    <row r="84" spans="12:20" x14ac:dyDescent="0.3">
      <c r="L84" s="26">
        <v>75</v>
      </c>
      <c r="M84" s="41">
        <v>25367385.423733115</v>
      </c>
      <c r="O84" s="26">
        <v>75</v>
      </c>
      <c r="P84" s="41">
        <v>25367385.423733115</v>
      </c>
      <c r="R84" s="195">
        <f t="shared" si="5"/>
        <v>139641906.99992985</v>
      </c>
      <c r="S84" s="196">
        <f t="shared" si="3"/>
        <v>0</v>
      </c>
      <c r="T84" s="196">
        <f t="shared" si="4"/>
        <v>0</v>
      </c>
    </row>
    <row r="85" spans="12:20" x14ac:dyDescent="0.3">
      <c r="L85" s="26">
        <v>76</v>
      </c>
      <c r="M85" s="41">
        <v>0</v>
      </c>
      <c r="O85" s="26">
        <v>76</v>
      </c>
      <c r="P85" s="41">
        <v>0</v>
      </c>
      <c r="R85" s="195">
        <f t="shared" si="5"/>
        <v>149416840.48992494</v>
      </c>
      <c r="S85" s="196">
        <f t="shared" si="3"/>
        <v>0</v>
      </c>
      <c r="T85" s="196">
        <f t="shared" si="4"/>
        <v>0</v>
      </c>
    </row>
    <row r="86" spans="12:20" x14ac:dyDescent="0.3">
      <c r="L86" s="26">
        <v>77</v>
      </c>
      <c r="M86" s="41">
        <v>0</v>
      </c>
      <c r="O86" s="26">
        <v>77</v>
      </c>
      <c r="P86" s="41">
        <v>0</v>
      </c>
      <c r="R86" s="195">
        <f t="shared" si="5"/>
        <v>159876019.3242197</v>
      </c>
      <c r="S86" s="196">
        <f t="shared" si="3"/>
        <v>0</v>
      </c>
      <c r="T86" s="196">
        <f t="shared" si="4"/>
        <v>0</v>
      </c>
    </row>
    <row r="87" spans="12:20" x14ac:dyDescent="0.3">
      <c r="L87" s="26">
        <v>78</v>
      </c>
      <c r="M87" s="41">
        <v>37286357.840187684</v>
      </c>
      <c r="O87" s="26">
        <v>78</v>
      </c>
      <c r="P87" s="41">
        <v>37286357.840187684</v>
      </c>
      <c r="R87" s="195">
        <f t="shared" si="5"/>
        <v>171067340.67691508</v>
      </c>
      <c r="S87" s="196">
        <f t="shared" si="3"/>
        <v>0</v>
      </c>
      <c r="T87" s="196">
        <f t="shared" si="4"/>
        <v>0</v>
      </c>
    </row>
    <row r="88" spans="12:20" x14ac:dyDescent="0.3">
      <c r="L88" s="26">
        <v>79</v>
      </c>
      <c r="M88" s="41">
        <v>18903389.110190973</v>
      </c>
      <c r="O88" s="26">
        <v>79</v>
      </c>
      <c r="P88" s="41">
        <v>18903389.110190973</v>
      </c>
      <c r="R88" s="195">
        <f t="shared" si="5"/>
        <v>183042054.52429914</v>
      </c>
      <c r="S88" s="196">
        <f t="shared" si="3"/>
        <v>0</v>
      </c>
      <c r="T88" s="196">
        <f t="shared" si="4"/>
        <v>0</v>
      </c>
    </row>
    <row r="89" spans="12:20" x14ac:dyDescent="0.3">
      <c r="L89" s="26">
        <v>80</v>
      </c>
      <c r="M89" s="41">
        <v>0</v>
      </c>
      <c r="O89" s="26">
        <v>80</v>
      </c>
      <c r="P89" s="41">
        <v>0</v>
      </c>
      <c r="R89" s="195">
        <f t="shared" si="5"/>
        <v>195854998.34100011</v>
      </c>
      <c r="S89" s="196">
        <f t="shared" si="3"/>
        <v>0</v>
      </c>
      <c r="T89" s="196">
        <f t="shared" si="4"/>
        <v>0</v>
      </c>
    </row>
    <row r="90" spans="12:20" x14ac:dyDescent="0.3">
      <c r="L90" s="26">
        <v>81</v>
      </c>
      <c r="M90" s="41">
        <v>0</v>
      </c>
      <c r="O90" s="26">
        <v>81</v>
      </c>
      <c r="P90" s="41">
        <v>0</v>
      </c>
      <c r="R90" s="195">
        <f t="shared" si="5"/>
        <v>209564848.22487012</v>
      </c>
      <c r="S90" s="196">
        <f t="shared" si="3"/>
        <v>0</v>
      </c>
      <c r="T90" s="196">
        <f t="shared" si="4"/>
        <v>0</v>
      </c>
    </row>
    <row r="91" spans="12:20" x14ac:dyDescent="0.3">
      <c r="L91" s="26">
        <v>82</v>
      </c>
      <c r="M91" s="41">
        <v>0</v>
      </c>
      <c r="O91" s="26">
        <v>82</v>
      </c>
      <c r="P91" s="41">
        <v>0</v>
      </c>
      <c r="R91" s="195">
        <f t="shared" si="5"/>
        <v>224234387.60061103</v>
      </c>
      <c r="S91" s="196">
        <f t="shared" si="3"/>
        <v>0</v>
      </c>
      <c r="T91" s="196">
        <f t="shared" si="4"/>
        <v>0</v>
      </c>
    </row>
    <row r="92" spans="12:20" x14ac:dyDescent="0.3">
      <c r="L92" s="26">
        <v>83</v>
      </c>
      <c r="M92" s="41">
        <v>0</v>
      </c>
      <c r="O92" s="26">
        <v>83</v>
      </c>
      <c r="P92" s="41">
        <v>0</v>
      </c>
      <c r="R92" s="195">
        <f t="shared" si="5"/>
        <v>239930794.73265383</v>
      </c>
      <c r="S92" s="196">
        <f t="shared" si="3"/>
        <v>0</v>
      </c>
      <c r="T92" s="196">
        <f t="shared" si="4"/>
        <v>0</v>
      </c>
    </row>
    <row r="93" spans="12:20" x14ac:dyDescent="0.3">
      <c r="L93" s="26">
        <v>84</v>
      </c>
      <c r="M93" s="41">
        <v>37827420.235977948</v>
      </c>
      <c r="O93" s="26">
        <v>84</v>
      </c>
      <c r="P93" s="41">
        <v>37827420.235977948</v>
      </c>
      <c r="R93" s="195">
        <f t="shared" si="5"/>
        <v>256725950.36393961</v>
      </c>
      <c r="S93" s="196">
        <f t="shared" si="3"/>
        <v>0</v>
      </c>
      <c r="T93" s="196">
        <f t="shared" si="4"/>
        <v>0</v>
      </c>
    </row>
    <row r="94" spans="12:20" x14ac:dyDescent="0.3">
      <c r="L94" s="26">
        <v>85</v>
      </c>
      <c r="M94" s="41">
        <v>0</v>
      </c>
      <c r="O94" s="26">
        <v>85</v>
      </c>
      <c r="P94" s="41">
        <v>0</v>
      </c>
      <c r="R94" s="195">
        <f t="shared" si="5"/>
        <v>274696766.88941538</v>
      </c>
      <c r="S94" s="196">
        <f t="shared" si="3"/>
        <v>0</v>
      </c>
      <c r="T94" s="196">
        <f t="shared" si="4"/>
        <v>0</v>
      </c>
    </row>
    <row r="95" spans="12:20" x14ac:dyDescent="0.3">
      <c r="L95" s="26">
        <v>86</v>
      </c>
      <c r="M95" s="41">
        <v>0</v>
      </c>
      <c r="O95" s="26">
        <v>86</v>
      </c>
      <c r="P95" s="41">
        <v>0</v>
      </c>
      <c r="R95" s="195">
        <f t="shared" si="5"/>
        <v>293925540.57167447</v>
      </c>
      <c r="S95" s="196">
        <f t="shared" si="3"/>
        <v>0</v>
      </c>
      <c r="T95" s="196">
        <f t="shared" si="4"/>
        <v>0</v>
      </c>
    </row>
    <row r="96" spans="12:20" x14ac:dyDescent="0.3">
      <c r="L96" s="26">
        <v>87</v>
      </c>
      <c r="M96" s="41">
        <v>27669809.096140366</v>
      </c>
      <c r="O96" s="26">
        <v>87</v>
      </c>
      <c r="P96" s="41">
        <v>27669809.096140366</v>
      </c>
      <c r="R96" s="195">
        <f t="shared" si="5"/>
        <v>314500328.41169173</v>
      </c>
      <c r="S96" s="196">
        <f t="shared" si="3"/>
        <v>0</v>
      </c>
      <c r="T96" s="196">
        <f t="shared" si="4"/>
        <v>0</v>
      </c>
    </row>
    <row r="97" spans="12:20" x14ac:dyDescent="0.3">
      <c r="L97" s="26">
        <v>88</v>
      </c>
      <c r="M97" s="41">
        <v>39994501.940876924</v>
      </c>
      <c r="O97" s="26">
        <v>88</v>
      </c>
      <c r="P97" s="41">
        <v>39994501.940876924</v>
      </c>
      <c r="R97" s="195">
        <f t="shared" si="5"/>
        <v>336515351.40051019</v>
      </c>
      <c r="S97" s="196">
        <f t="shared" si="3"/>
        <v>0</v>
      </c>
      <c r="T97" s="196">
        <f t="shared" si="4"/>
        <v>0</v>
      </c>
    </row>
    <row r="98" spans="12:20" x14ac:dyDescent="0.3">
      <c r="L98" s="26">
        <v>89</v>
      </c>
      <c r="M98" s="41">
        <v>0</v>
      </c>
      <c r="O98" s="26">
        <v>89</v>
      </c>
      <c r="P98" s="41">
        <v>0</v>
      </c>
      <c r="R98" s="195">
        <f t="shared" si="5"/>
        <v>360071425.99854594</v>
      </c>
      <c r="S98" s="196">
        <f t="shared" si="3"/>
        <v>0</v>
      </c>
      <c r="T98" s="196">
        <f t="shared" si="4"/>
        <v>0</v>
      </c>
    </row>
    <row r="99" spans="12:20" x14ac:dyDescent="0.3">
      <c r="L99" s="26">
        <v>90</v>
      </c>
      <c r="M99" s="41">
        <v>0</v>
      </c>
      <c r="O99" s="26">
        <v>90</v>
      </c>
      <c r="P99" s="41">
        <v>0</v>
      </c>
      <c r="R99" s="195">
        <f t="shared" si="5"/>
        <v>385276425.81844419</v>
      </c>
      <c r="S99" s="196">
        <f t="shared" si="3"/>
        <v>0</v>
      </c>
      <c r="T99" s="196">
        <f t="shared" si="4"/>
        <v>0</v>
      </c>
    </row>
    <row r="100" spans="12:20" x14ac:dyDescent="0.3">
      <c r="L100" s="26">
        <v>91</v>
      </c>
      <c r="M100" s="41">
        <v>7067528.2569338158</v>
      </c>
      <c r="O100" s="26">
        <v>91</v>
      </c>
      <c r="P100" s="41">
        <v>0</v>
      </c>
      <c r="R100" s="195">
        <f t="shared" si="5"/>
        <v>412245775.62573528</v>
      </c>
      <c r="S100" s="196">
        <f t="shared" si="3"/>
        <v>0</v>
      </c>
      <c r="T100" s="196">
        <f t="shared" si="4"/>
        <v>0</v>
      </c>
    </row>
    <row r="101" spans="12:20" x14ac:dyDescent="0.3">
      <c r="L101" s="26">
        <v>92</v>
      </c>
      <c r="M101" s="41">
        <v>0</v>
      </c>
      <c r="O101" s="26">
        <v>92</v>
      </c>
      <c r="P101" s="41">
        <v>0</v>
      </c>
      <c r="R101" s="195">
        <f t="shared" si="5"/>
        <v>441102979.91953677</v>
      </c>
      <c r="S101" s="196">
        <f t="shared" si="3"/>
        <v>0</v>
      </c>
      <c r="T101" s="196">
        <f t="shared" si="4"/>
        <v>0</v>
      </c>
    </row>
    <row r="102" spans="12:20" x14ac:dyDescent="0.3">
      <c r="L102" s="26">
        <v>93</v>
      </c>
      <c r="M102" s="41">
        <v>0</v>
      </c>
      <c r="O102" s="26">
        <v>93</v>
      </c>
      <c r="P102" s="41">
        <v>0</v>
      </c>
      <c r="R102" s="195">
        <f t="shared" si="5"/>
        <v>471980188.51390439</v>
      </c>
      <c r="S102" s="196">
        <f t="shared" si="3"/>
        <v>0</v>
      </c>
      <c r="T102" s="196">
        <f t="shared" si="4"/>
        <v>0</v>
      </c>
    </row>
    <row r="103" spans="12:20" x14ac:dyDescent="0.3">
      <c r="L103" s="26">
        <v>94</v>
      </c>
      <c r="M103" s="41">
        <v>19477546.412975896</v>
      </c>
      <c r="O103" s="26">
        <v>94</v>
      </c>
      <c r="P103" s="41">
        <v>19477546.412975896</v>
      </c>
      <c r="R103" s="195">
        <f t="shared" si="5"/>
        <v>505018801.70987773</v>
      </c>
      <c r="S103" s="196">
        <f t="shared" si="3"/>
        <v>0</v>
      </c>
      <c r="T103" s="196">
        <f t="shared" si="4"/>
        <v>0</v>
      </c>
    </row>
    <row r="104" spans="12:20" x14ac:dyDescent="0.3">
      <c r="L104" s="26">
        <v>95</v>
      </c>
      <c r="M104" s="41">
        <v>0</v>
      </c>
      <c r="O104" s="26">
        <v>95</v>
      </c>
      <c r="P104" s="41">
        <v>0</v>
      </c>
      <c r="R104" s="195">
        <f t="shared" si="5"/>
        <v>540370117.82956922</v>
      </c>
      <c r="S104" s="196">
        <f t="shared" si="3"/>
        <v>0</v>
      </c>
      <c r="T104" s="196">
        <f t="shared" si="4"/>
        <v>0</v>
      </c>
    </row>
    <row r="105" spans="12:20" x14ac:dyDescent="0.3">
      <c r="L105" s="26">
        <v>96</v>
      </c>
      <c r="M105" s="41">
        <v>27619460.562804829</v>
      </c>
      <c r="O105" s="26">
        <v>96</v>
      </c>
      <c r="P105" s="41">
        <v>27619460.562804829</v>
      </c>
      <c r="R105" s="195">
        <f t="shared" si="5"/>
        <v>578196026.0776391</v>
      </c>
      <c r="S105" s="196">
        <f t="shared" si="3"/>
        <v>0</v>
      </c>
      <c r="T105" s="196">
        <f t="shared" si="4"/>
        <v>0</v>
      </c>
    </row>
    <row r="106" spans="12:20" x14ac:dyDescent="0.3">
      <c r="L106" s="26">
        <v>97</v>
      </c>
      <c r="M106" s="41">
        <v>6421179.2531933989</v>
      </c>
      <c r="O106" s="26">
        <v>97</v>
      </c>
      <c r="P106" s="41">
        <v>0</v>
      </c>
      <c r="R106" s="195">
        <f t="shared" si="5"/>
        <v>618669747.90307391</v>
      </c>
      <c r="S106" s="196">
        <f t="shared" si="3"/>
        <v>0</v>
      </c>
      <c r="T106" s="196">
        <f t="shared" si="4"/>
        <v>0</v>
      </c>
    </row>
    <row r="107" spans="12:20" x14ac:dyDescent="0.3">
      <c r="L107" s="26">
        <v>98</v>
      </c>
      <c r="M107" s="41">
        <v>0</v>
      </c>
      <c r="O107" s="26">
        <v>98</v>
      </c>
      <c r="P107" s="41">
        <v>0</v>
      </c>
      <c r="R107" s="195">
        <f t="shared" si="5"/>
        <v>661976630.25628912</v>
      </c>
      <c r="S107" s="196">
        <f t="shared" si="3"/>
        <v>0</v>
      </c>
      <c r="T107" s="196">
        <f t="shared" si="4"/>
        <v>0</v>
      </c>
    </row>
    <row r="108" spans="12:20" x14ac:dyDescent="0.3">
      <c r="L108" s="26">
        <v>99</v>
      </c>
      <c r="M108" s="41">
        <v>15256265.780212346</v>
      </c>
      <c r="O108" s="26">
        <v>99</v>
      </c>
      <c r="P108" s="41">
        <v>0</v>
      </c>
      <c r="R108" s="195">
        <f t="shared" si="5"/>
        <v>708314994.37422943</v>
      </c>
      <c r="S108" s="196">
        <f t="shared" si="3"/>
        <v>0</v>
      </c>
      <c r="T108" s="196">
        <f t="shared" si="4"/>
        <v>0</v>
      </c>
    </row>
    <row r="109" spans="12:20" x14ac:dyDescent="0.3">
      <c r="L109" s="26">
        <v>100</v>
      </c>
      <c r="M109" s="41">
        <v>0</v>
      </c>
      <c r="O109" s="26">
        <v>100</v>
      </c>
      <c r="P109" s="41">
        <v>0</v>
      </c>
      <c r="R109" s="195">
        <f t="shared" si="5"/>
        <v>757897043.98042548</v>
      </c>
      <c r="S109" s="196">
        <f t="shared" si="3"/>
        <v>0</v>
      </c>
      <c r="T109" s="196">
        <f t="shared" si="4"/>
        <v>0</v>
      </c>
    </row>
    <row r="110" spans="12:20" x14ac:dyDescent="0.3">
      <c r="L110" s="26">
        <v>101</v>
      </c>
      <c r="M110" s="41">
        <v>9420830.1005864311</v>
      </c>
      <c r="O110" s="26">
        <v>101</v>
      </c>
      <c r="P110" s="41">
        <v>9420830.1005864311</v>
      </c>
      <c r="R110" s="195">
        <f t="shared" si="5"/>
        <v>810949837.05905533</v>
      </c>
      <c r="S110" s="196">
        <f t="shared" si="3"/>
        <v>0</v>
      </c>
      <c r="T110" s="196">
        <f t="shared" si="4"/>
        <v>0</v>
      </c>
    </row>
    <row r="111" spans="12:20" x14ac:dyDescent="0.3">
      <c r="L111" s="26">
        <v>102</v>
      </c>
      <c r="M111" s="41">
        <v>5544825.7819636986</v>
      </c>
      <c r="O111" s="26">
        <v>102</v>
      </c>
      <c r="P111" s="41">
        <v>0</v>
      </c>
      <c r="R111" s="195">
        <f t="shared" si="5"/>
        <v>867716325.6531893</v>
      </c>
      <c r="S111" s="196">
        <f t="shared" si="3"/>
        <v>0</v>
      </c>
      <c r="T111" s="196">
        <f t="shared" si="4"/>
        <v>0</v>
      </c>
    </row>
    <row r="112" spans="12:20" x14ac:dyDescent="0.3">
      <c r="L112" s="26">
        <v>103</v>
      </c>
      <c r="M112" s="41">
        <v>0</v>
      </c>
      <c r="O112" s="26">
        <v>103</v>
      </c>
      <c r="P112" s="41">
        <v>0</v>
      </c>
      <c r="R112" s="195">
        <f t="shared" si="5"/>
        <v>928456468.44891262</v>
      </c>
      <c r="S112" s="196">
        <f t="shared" si="3"/>
        <v>0</v>
      </c>
      <c r="T112" s="196">
        <f t="shared" si="4"/>
        <v>0</v>
      </c>
    </row>
    <row r="113" spans="12:20" x14ac:dyDescent="0.3">
      <c r="L113" s="26">
        <v>104</v>
      </c>
      <c r="M113" s="41">
        <v>0</v>
      </c>
      <c r="O113" s="26">
        <v>104</v>
      </c>
      <c r="P113" s="41">
        <v>0</v>
      </c>
      <c r="R113" s="195">
        <f t="shared" si="5"/>
        <v>993448421.24033654</v>
      </c>
      <c r="S113" s="196">
        <f t="shared" si="3"/>
        <v>0</v>
      </c>
      <c r="T113" s="196">
        <f t="shared" si="4"/>
        <v>0</v>
      </c>
    </row>
    <row r="114" spans="12:20" x14ac:dyDescent="0.3">
      <c r="L114" s="26">
        <v>105</v>
      </c>
      <c r="M114" s="41">
        <v>0</v>
      </c>
      <c r="O114" s="26">
        <v>105</v>
      </c>
      <c r="P114" s="41">
        <v>0</v>
      </c>
      <c r="R114" s="195">
        <f t="shared" si="5"/>
        <v>1062989810.7271602</v>
      </c>
      <c r="S114" s="196">
        <f t="shared" si="3"/>
        <v>0</v>
      </c>
      <c r="T114" s="196">
        <f t="shared" si="4"/>
        <v>0</v>
      </c>
    </row>
    <row r="115" spans="12:20" x14ac:dyDescent="0.3">
      <c r="L115" s="26">
        <v>106</v>
      </c>
      <c r="M115" s="41">
        <v>8876390.980315581</v>
      </c>
      <c r="O115" s="26">
        <v>106</v>
      </c>
      <c r="P115" s="41">
        <v>0</v>
      </c>
      <c r="R115" s="195">
        <f t="shared" si="5"/>
        <v>1137399097.4780614</v>
      </c>
      <c r="S115" s="196">
        <f t="shared" si="3"/>
        <v>0</v>
      </c>
      <c r="T115" s="196">
        <f t="shared" si="4"/>
        <v>0</v>
      </c>
    </row>
    <row r="116" spans="12:20" x14ac:dyDescent="0.3">
      <c r="L116" s="26">
        <v>107</v>
      </c>
      <c r="M116" s="41">
        <v>22541645.975666717</v>
      </c>
      <c r="O116" s="26">
        <v>107</v>
      </c>
      <c r="P116" s="41">
        <v>12843817.660285901</v>
      </c>
      <c r="R116" s="195">
        <f t="shared" si="5"/>
        <v>1217017034.3015258</v>
      </c>
      <c r="S116" s="196">
        <f t="shared" si="3"/>
        <v>0</v>
      </c>
      <c r="T116" s="196">
        <f t="shared" si="4"/>
        <v>0</v>
      </c>
    </row>
    <row r="117" spans="12:20" x14ac:dyDescent="0.3">
      <c r="L117" s="26">
        <v>108</v>
      </c>
      <c r="M117" s="41">
        <v>7582767.1426824629</v>
      </c>
      <c r="O117" s="26">
        <v>108</v>
      </c>
      <c r="P117" s="41">
        <v>0</v>
      </c>
      <c r="R117" s="195">
        <f t="shared" si="5"/>
        <v>1302208226.7026327</v>
      </c>
      <c r="S117" s="196">
        <f t="shared" si="3"/>
        <v>0</v>
      </c>
      <c r="T117" s="196">
        <f t="shared" si="4"/>
        <v>0</v>
      </c>
    </row>
    <row r="118" spans="12:20" x14ac:dyDescent="0.3">
      <c r="L118" s="26">
        <v>109</v>
      </c>
      <c r="M118" s="41">
        <v>24034923.19335869</v>
      </c>
      <c r="O118" s="26">
        <v>109</v>
      </c>
      <c r="P118" s="41">
        <v>24034923.19335869</v>
      </c>
      <c r="R118" s="195">
        <f t="shared" si="5"/>
        <v>1393362802.5718169</v>
      </c>
      <c r="S118" s="196">
        <f t="shared" si="3"/>
        <v>0</v>
      </c>
      <c r="T118" s="196">
        <f t="shared" si="4"/>
        <v>0</v>
      </c>
    </row>
    <row r="119" spans="12:20" x14ac:dyDescent="0.3">
      <c r="L119" s="26">
        <v>110</v>
      </c>
      <c r="M119" s="41">
        <v>15322584.262015881</v>
      </c>
      <c r="O119" s="26">
        <v>110</v>
      </c>
      <c r="P119" s="41">
        <v>15322584.262015881</v>
      </c>
      <c r="R119" s="195">
        <f t="shared" si="5"/>
        <v>1490898198.7518442</v>
      </c>
      <c r="S119" s="196">
        <f t="shared" si="3"/>
        <v>0</v>
      </c>
      <c r="T119" s="196">
        <f t="shared" si="4"/>
        <v>0</v>
      </c>
    </row>
    <row r="120" spans="12:20" x14ac:dyDescent="0.3">
      <c r="L120" s="26">
        <v>111</v>
      </c>
      <c r="M120" s="41">
        <v>7517551.5368333627</v>
      </c>
      <c r="O120" s="26">
        <v>111</v>
      </c>
      <c r="P120" s="41">
        <v>7517551.5368333627</v>
      </c>
      <c r="R120" s="195">
        <f t="shared" si="5"/>
        <v>1595261072.6644733</v>
      </c>
      <c r="S120" s="196">
        <f t="shared" si="3"/>
        <v>0</v>
      </c>
      <c r="T120" s="196">
        <f t="shared" si="4"/>
        <v>0</v>
      </c>
    </row>
    <row r="121" spans="12:20" x14ac:dyDescent="0.3">
      <c r="L121" s="26">
        <v>112</v>
      </c>
      <c r="M121" s="41">
        <v>9143469.6617272124</v>
      </c>
      <c r="O121" s="26">
        <v>112</v>
      </c>
      <c r="P121" s="41">
        <v>9143469.6617272124</v>
      </c>
      <c r="R121" s="195">
        <f t="shared" si="5"/>
        <v>1706929347.7509866</v>
      </c>
      <c r="S121" s="196">
        <f t="shared" si="3"/>
        <v>0</v>
      </c>
      <c r="T121" s="196">
        <f t="shared" si="4"/>
        <v>0</v>
      </c>
    </row>
    <row r="122" spans="12:20" x14ac:dyDescent="0.3">
      <c r="L122" s="26">
        <v>113</v>
      </c>
      <c r="M122" s="41">
        <v>0</v>
      </c>
      <c r="O122" s="26">
        <v>113</v>
      </c>
      <c r="P122" s="41">
        <v>0</v>
      </c>
      <c r="R122" s="195">
        <f t="shared" si="5"/>
        <v>1826414402.0935557</v>
      </c>
      <c r="S122" s="196">
        <f t="shared" si="3"/>
        <v>0</v>
      </c>
      <c r="T122" s="196">
        <f t="shared" si="4"/>
        <v>0</v>
      </c>
    </row>
    <row r="123" spans="12:20" x14ac:dyDescent="0.3">
      <c r="L123" s="26">
        <v>114</v>
      </c>
      <c r="M123" s="41">
        <v>25069802.484277159</v>
      </c>
      <c r="O123" s="26">
        <v>114</v>
      </c>
      <c r="P123" s="41">
        <v>25069802.484277159</v>
      </c>
      <c r="R123" s="195">
        <f t="shared" si="5"/>
        <v>1954263410.2401047</v>
      </c>
      <c r="S123" s="196">
        <f t="shared" si="3"/>
        <v>0</v>
      </c>
      <c r="T123" s="196">
        <f t="shared" si="4"/>
        <v>0</v>
      </c>
    </row>
    <row r="124" spans="12:20" x14ac:dyDescent="0.3">
      <c r="L124" s="26">
        <v>115</v>
      </c>
      <c r="M124" s="41">
        <v>0</v>
      </c>
      <c r="O124" s="26">
        <v>115</v>
      </c>
      <c r="P124" s="41">
        <v>0</v>
      </c>
      <c r="R124" s="195">
        <f t="shared" si="5"/>
        <v>2091061848.956912</v>
      </c>
      <c r="S124" s="196">
        <f t="shared" si="3"/>
        <v>0</v>
      </c>
      <c r="T124" s="196">
        <f t="shared" si="4"/>
        <v>0</v>
      </c>
    </row>
    <row r="125" spans="12:20" x14ac:dyDescent="0.3">
      <c r="L125" s="26">
        <v>116</v>
      </c>
      <c r="M125" s="41">
        <v>12836034.627550296</v>
      </c>
      <c r="O125" s="26">
        <v>116</v>
      </c>
      <c r="P125" s="41">
        <v>12836034.627550296</v>
      </c>
      <c r="R125" s="195">
        <f t="shared" si="5"/>
        <v>2237436178.3838959</v>
      </c>
      <c r="S125" s="196">
        <f t="shared" si="3"/>
        <v>0</v>
      </c>
      <c r="T125" s="196">
        <f t="shared" si="4"/>
        <v>0</v>
      </c>
    </row>
    <row r="126" spans="12:20" x14ac:dyDescent="0.3">
      <c r="L126" s="26">
        <v>117</v>
      </c>
      <c r="M126" s="41">
        <v>15896988.112900481</v>
      </c>
      <c r="O126" s="26">
        <v>117</v>
      </c>
      <c r="P126" s="41">
        <v>15896988.112900481</v>
      </c>
      <c r="R126" s="195">
        <f t="shared" si="5"/>
        <v>2394056710.8707685</v>
      </c>
      <c r="S126" s="196">
        <f t="shared" si="3"/>
        <v>0</v>
      </c>
      <c r="T126" s="196">
        <f t="shared" si="4"/>
        <v>0</v>
      </c>
    </row>
    <row r="127" spans="12:20" x14ac:dyDescent="0.3">
      <c r="L127" s="26">
        <v>118</v>
      </c>
      <c r="M127" s="41">
        <v>10830067.376258496</v>
      </c>
      <c r="O127" s="26">
        <v>118</v>
      </c>
      <c r="P127" s="41">
        <v>10830067.376258496</v>
      </c>
      <c r="R127" s="195">
        <f t="shared" si="5"/>
        <v>2561640680.6317225</v>
      </c>
      <c r="S127" s="196">
        <f t="shared" si="3"/>
        <v>0</v>
      </c>
      <c r="T127" s="196">
        <f t="shared" si="4"/>
        <v>0</v>
      </c>
    </row>
    <row r="128" spans="12:20" x14ac:dyDescent="0.3">
      <c r="L128" s="26">
        <v>119</v>
      </c>
      <c r="M128" s="41">
        <v>27231696.197209381</v>
      </c>
      <c r="O128" s="26">
        <v>119</v>
      </c>
      <c r="P128" s="41">
        <v>27231696.197209381</v>
      </c>
      <c r="R128" s="195">
        <f t="shared" si="5"/>
        <v>2740955528.2759433</v>
      </c>
      <c r="S128" s="196">
        <f t="shared" si="3"/>
        <v>0</v>
      </c>
      <c r="T128" s="196">
        <f t="shared" si="4"/>
        <v>0</v>
      </c>
    </row>
    <row r="129" spans="12:20" ht="15" thickBot="1" x14ac:dyDescent="0.35">
      <c r="L129" s="26">
        <v>120</v>
      </c>
      <c r="M129" s="41">
        <v>29817872.214241367</v>
      </c>
      <c r="O129" s="26">
        <v>120</v>
      </c>
      <c r="P129" s="41">
        <v>29817872.214241367</v>
      </c>
      <c r="R129" s="197">
        <f t="shared" si="5"/>
        <v>2932822415.2552595</v>
      </c>
      <c r="S129" s="198">
        <f t="shared" si="3"/>
        <v>0</v>
      </c>
      <c r="T129" s="198">
        <f t="shared" si="4"/>
        <v>0</v>
      </c>
    </row>
    <row r="130" spans="12:20" x14ac:dyDescent="0.3">
      <c r="L130" s="26">
        <v>121</v>
      </c>
      <c r="M130" s="41">
        <v>0</v>
      </c>
      <c r="O130" s="26">
        <v>121</v>
      </c>
      <c r="P130" s="41">
        <v>0</v>
      </c>
    </row>
    <row r="131" spans="12:20" x14ac:dyDescent="0.3">
      <c r="L131" s="26">
        <v>122</v>
      </c>
      <c r="M131" s="41">
        <v>0</v>
      </c>
      <c r="O131" s="26">
        <v>122</v>
      </c>
      <c r="P131" s="41">
        <v>0</v>
      </c>
    </row>
    <row r="132" spans="12:20" x14ac:dyDescent="0.3">
      <c r="L132" s="26">
        <v>123</v>
      </c>
      <c r="M132" s="41">
        <v>8818858.9353186358</v>
      </c>
      <c r="O132" s="26">
        <v>123</v>
      </c>
      <c r="P132" s="41">
        <v>0</v>
      </c>
    </row>
    <row r="133" spans="12:20" x14ac:dyDescent="0.3">
      <c r="L133" s="26">
        <v>124</v>
      </c>
      <c r="M133" s="41">
        <v>19644965.415125638</v>
      </c>
      <c r="O133" s="26">
        <v>124</v>
      </c>
      <c r="P133" s="41">
        <v>19644965.415125638</v>
      </c>
    </row>
    <row r="134" spans="12:20" x14ac:dyDescent="0.3">
      <c r="L134" s="26">
        <v>125</v>
      </c>
      <c r="M134" s="41">
        <v>9912090.6502221618</v>
      </c>
      <c r="O134" s="26">
        <v>125</v>
      </c>
      <c r="P134" s="41">
        <v>9912090.6502221618</v>
      </c>
    </row>
    <row r="135" spans="12:20" x14ac:dyDescent="0.3">
      <c r="L135" s="26">
        <v>126</v>
      </c>
      <c r="M135" s="41">
        <v>0</v>
      </c>
      <c r="O135" s="26">
        <v>126</v>
      </c>
      <c r="P135" s="41">
        <v>0</v>
      </c>
    </row>
    <row r="136" spans="12:20" x14ac:dyDescent="0.3">
      <c r="L136" s="26">
        <v>127</v>
      </c>
      <c r="M136" s="41">
        <v>9366475.6135135256</v>
      </c>
      <c r="O136" s="26">
        <v>127</v>
      </c>
      <c r="P136" s="41">
        <v>9366475.6135135256</v>
      </c>
    </row>
    <row r="137" spans="12:20" x14ac:dyDescent="0.3">
      <c r="L137" s="26">
        <v>128</v>
      </c>
      <c r="M137" s="41">
        <v>9702254.6218972895</v>
      </c>
      <c r="O137" s="26">
        <v>128</v>
      </c>
      <c r="P137" s="41">
        <v>9702254.6218972895</v>
      </c>
    </row>
    <row r="138" spans="12:20" x14ac:dyDescent="0.3">
      <c r="L138" s="26">
        <v>129</v>
      </c>
      <c r="M138" s="41">
        <v>0</v>
      </c>
      <c r="O138" s="26">
        <v>129</v>
      </c>
      <c r="P138" s="41">
        <v>0</v>
      </c>
    </row>
    <row r="139" spans="12:20" x14ac:dyDescent="0.3">
      <c r="L139" s="26">
        <v>130</v>
      </c>
      <c r="M139" s="41">
        <v>0</v>
      </c>
      <c r="O139" s="26">
        <v>130</v>
      </c>
      <c r="P139" s="41">
        <v>0</v>
      </c>
    </row>
    <row r="140" spans="12:20" x14ac:dyDescent="0.3">
      <c r="L140" s="26">
        <v>131</v>
      </c>
      <c r="M140" s="41">
        <v>0</v>
      </c>
      <c r="O140" s="26">
        <v>131</v>
      </c>
      <c r="P140" s="41">
        <v>0</v>
      </c>
    </row>
    <row r="141" spans="12:20" x14ac:dyDescent="0.3">
      <c r="L141" s="26">
        <v>132</v>
      </c>
      <c r="M141" s="41">
        <v>0</v>
      </c>
      <c r="O141" s="26">
        <v>132</v>
      </c>
      <c r="P141" s="41">
        <v>0</v>
      </c>
    </row>
    <row r="142" spans="12:20" x14ac:dyDescent="0.3">
      <c r="L142" s="26">
        <v>133</v>
      </c>
      <c r="M142" s="41">
        <v>0</v>
      </c>
      <c r="O142" s="26">
        <v>133</v>
      </c>
      <c r="P142" s="41">
        <v>0</v>
      </c>
    </row>
    <row r="143" spans="12:20" x14ac:dyDescent="0.3">
      <c r="L143" s="26">
        <v>134</v>
      </c>
      <c r="M143" s="41">
        <v>7694612.2652497413</v>
      </c>
      <c r="O143" s="26">
        <v>134</v>
      </c>
      <c r="P143" s="41">
        <v>7694612.2652497413</v>
      </c>
    </row>
    <row r="144" spans="12:20" x14ac:dyDescent="0.3">
      <c r="L144" s="26">
        <v>135</v>
      </c>
      <c r="M144" s="41">
        <v>15563485.986320864</v>
      </c>
      <c r="O144" s="26">
        <v>135</v>
      </c>
      <c r="P144" s="41">
        <v>15563485.986320864</v>
      </c>
    </row>
    <row r="145" spans="12:16" x14ac:dyDescent="0.3">
      <c r="L145" s="26">
        <v>136</v>
      </c>
      <c r="M145" s="41">
        <v>0</v>
      </c>
      <c r="O145" s="26">
        <v>136</v>
      </c>
      <c r="P145" s="41">
        <v>0</v>
      </c>
    </row>
    <row r="146" spans="12:16" x14ac:dyDescent="0.3">
      <c r="L146" s="26">
        <v>137</v>
      </c>
      <c r="M146" s="41">
        <v>27825439.63823742</v>
      </c>
      <c r="O146" s="26">
        <v>137</v>
      </c>
      <c r="P146" s="41">
        <v>11027690.931597799</v>
      </c>
    </row>
    <row r="147" spans="12:16" x14ac:dyDescent="0.3">
      <c r="L147" s="26">
        <v>138</v>
      </c>
      <c r="M147" s="41">
        <v>12519733.676486492</v>
      </c>
      <c r="O147" s="26">
        <v>138</v>
      </c>
      <c r="P147" s="41">
        <v>12519733.676486492</v>
      </c>
    </row>
    <row r="148" spans="12:16" x14ac:dyDescent="0.3">
      <c r="L148" s="26">
        <v>139</v>
      </c>
      <c r="M148" s="41">
        <v>0</v>
      </c>
      <c r="O148" s="26">
        <v>139</v>
      </c>
      <c r="P148" s="41">
        <v>0</v>
      </c>
    </row>
    <row r="149" spans="12:16" x14ac:dyDescent="0.3">
      <c r="L149" s="26">
        <v>140</v>
      </c>
      <c r="M149" s="41">
        <v>0</v>
      </c>
      <c r="O149" s="26">
        <v>140</v>
      </c>
      <c r="P149" s="41">
        <v>0</v>
      </c>
    </row>
    <row r="150" spans="12:16" x14ac:dyDescent="0.3">
      <c r="L150" s="26">
        <v>141</v>
      </c>
      <c r="M150" s="41">
        <v>11130700.190407027</v>
      </c>
      <c r="O150" s="26">
        <v>141</v>
      </c>
      <c r="P150" s="41">
        <v>11130700.190407027</v>
      </c>
    </row>
    <row r="151" spans="12:16" x14ac:dyDescent="0.3">
      <c r="L151" s="26">
        <v>142</v>
      </c>
      <c r="M151" s="41">
        <v>0</v>
      </c>
      <c r="O151" s="26">
        <v>142</v>
      </c>
      <c r="P151" s="41">
        <v>0</v>
      </c>
    </row>
    <row r="152" spans="12:16" x14ac:dyDescent="0.3">
      <c r="L152" s="26">
        <v>143</v>
      </c>
      <c r="M152" s="41">
        <v>0</v>
      </c>
      <c r="O152" s="26">
        <v>143</v>
      </c>
      <c r="P152" s="41">
        <v>0</v>
      </c>
    </row>
    <row r="153" spans="12:16" x14ac:dyDescent="0.3">
      <c r="L153" s="26">
        <v>144</v>
      </c>
      <c r="M153" s="41">
        <v>7977865.2229440175</v>
      </c>
      <c r="O153" s="26">
        <v>144</v>
      </c>
      <c r="P153" s="41">
        <v>7977865.2229440175</v>
      </c>
    </row>
    <row r="154" spans="12:16" x14ac:dyDescent="0.3">
      <c r="L154" s="26">
        <v>145</v>
      </c>
      <c r="M154" s="41">
        <v>10014803.359520553</v>
      </c>
      <c r="O154" s="26">
        <v>145</v>
      </c>
      <c r="P154" s="41">
        <v>10014803.359520553</v>
      </c>
    </row>
    <row r="155" spans="12:16" x14ac:dyDescent="0.3">
      <c r="L155" s="26">
        <v>146</v>
      </c>
      <c r="M155" s="41">
        <v>9751145.8899782673</v>
      </c>
      <c r="O155" s="26">
        <v>146</v>
      </c>
      <c r="P155" s="41">
        <v>9751145.8899782673</v>
      </c>
    </row>
    <row r="156" spans="12:16" x14ac:dyDescent="0.3">
      <c r="L156" s="26">
        <v>147</v>
      </c>
      <c r="M156" s="41">
        <v>0</v>
      </c>
      <c r="O156" s="26">
        <v>147</v>
      </c>
      <c r="P156" s="41">
        <v>0</v>
      </c>
    </row>
    <row r="157" spans="12:16" x14ac:dyDescent="0.3">
      <c r="L157" s="26">
        <v>148</v>
      </c>
      <c r="M157" s="41">
        <v>0</v>
      </c>
      <c r="O157" s="26">
        <v>148</v>
      </c>
      <c r="P157" s="41">
        <v>0</v>
      </c>
    </row>
    <row r="158" spans="12:16" x14ac:dyDescent="0.3">
      <c r="L158" s="26">
        <v>149</v>
      </c>
      <c r="M158" s="41">
        <v>0</v>
      </c>
      <c r="O158" s="26">
        <v>149</v>
      </c>
      <c r="P158" s="41">
        <v>0</v>
      </c>
    </row>
    <row r="159" spans="12:16" x14ac:dyDescent="0.3">
      <c r="L159" s="26">
        <v>150</v>
      </c>
      <c r="M159" s="41">
        <v>0</v>
      </c>
      <c r="O159" s="26">
        <v>150</v>
      </c>
      <c r="P159" s="41">
        <v>0</v>
      </c>
    </row>
    <row r="160" spans="12:16" x14ac:dyDescent="0.3">
      <c r="L160" s="26">
        <v>151</v>
      </c>
      <c r="M160" s="41">
        <v>10490074.122798728</v>
      </c>
      <c r="O160" s="26">
        <v>151</v>
      </c>
      <c r="P160" s="41">
        <v>0</v>
      </c>
    </row>
    <row r="161" spans="12:16" x14ac:dyDescent="0.3">
      <c r="L161" s="26">
        <v>152</v>
      </c>
      <c r="M161" s="41">
        <v>0</v>
      </c>
      <c r="O161" s="26">
        <v>152</v>
      </c>
      <c r="P161" s="41">
        <v>0</v>
      </c>
    </row>
    <row r="162" spans="12:16" x14ac:dyDescent="0.3">
      <c r="L162" s="26">
        <v>153</v>
      </c>
      <c r="M162" s="41">
        <v>0</v>
      </c>
      <c r="O162" s="26">
        <v>153</v>
      </c>
      <c r="P162" s="41">
        <v>0</v>
      </c>
    </row>
    <row r="163" spans="12:16" x14ac:dyDescent="0.3">
      <c r="L163" s="26">
        <v>154</v>
      </c>
      <c r="M163" s="41">
        <v>0</v>
      </c>
      <c r="O163" s="26">
        <v>154</v>
      </c>
      <c r="P163" s="41">
        <v>0</v>
      </c>
    </row>
    <row r="164" spans="12:16" x14ac:dyDescent="0.3">
      <c r="L164" s="26">
        <v>155</v>
      </c>
      <c r="M164" s="41">
        <v>8227120.1281492235</v>
      </c>
      <c r="O164" s="26">
        <v>155</v>
      </c>
      <c r="P164" s="41">
        <v>0</v>
      </c>
    </row>
    <row r="165" spans="12:16" x14ac:dyDescent="0.3">
      <c r="L165" s="26">
        <v>156</v>
      </c>
      <c r="M165" s="41">
        <v>0</v>
      </c>
      <c r="O165" s="26">
        <v>156</v>
      </c>
      <c r="P165" s="41">
        <v>0</v>
      </c>
    </row>
    <row r="166" spans="12:16" x14ac:dyDescent="0.3">
      <c r="L166" s="26">
        <v>157</v>
      </c>
      <c r="M166" s="41">
        <v>23406827.27298785</v>
      </c>
      <c r="O166" s="26">
        <v>157</v>
      </c>
      <c r="P166" s="41">
        <v>9872620.7051074877</v>
      </c>
    </row>
    <row r="167" spans="12:16" x14ac:dyDescent="0.3">
      <c r="L167" s="26">
        <v>158</v>
      </c>
      <c r="M167" s="41">
        <v>0</v>
      </c>
      <c r="O167" s="26">
        <v>158</v>
      </c>
      <c r="P167" s="41">
        <v>0</v>
      </c>
    </row>
    <row r="168" spans="12:16" x14ac:dyDescent="0.3">
      <c r="L168" s="26">
        <v>159</v>
      </c>
      <c r="M168" s="41">
        <v>14978537.59173809</v>
      </c>
      <c r="O168" s="26">
        <v>159</v>
      </c>
      <c r="P168" s="41">
        <v>0</v>
      </c>
    </row>
    <row r="169" spans="12:16" x14ac:dyDescent="0.3">
      <c r="L169" s="26">
        <v>160</v>
      </c>
      <c r="M169" s="41">
        <v>14088352.139931843</v>
      </c>
      <c r="O169" s="26">
        <v>160</v>
      </c>
      <c r="P169" s="41">
        <v>14088352.139931843</v>
      </c>
    </row>
    <row r="170" spans="12:16" x14ac:dyDescent="0.3">
      <c r="L170" s="26">
        <v>161</v>
      </c>
      <c r="M170" s="41">
        <v>22277854.288036708</v>
      </c>
      <c r="O170" s="26">
        <v>161</v>
      </c>
      <c r="P170" s="41">
        <v>22277854.288036708</v>
      </c>
    </row>
    <row r="171" spans="12:16" x14ac:dyDescent="0.3">
      <c r="L171" s="26">
        <v>162</v>
      </c>
      <c r="M171" s="41">
        <v>0</v>
      </c>
      <c r="O171" s="26">
        <v>162</v>
      </c>
      <c r="P171" s="41">
        <v>0</v>
      </c>
    </row>
    <row r="172" spans="12:16" x14ac:dyDescent="0.3">
      <c r="L172" s="26">
        <v>163</v>
      </c>
      <c r="M172" s="41">
        <v>0</v>
      </c>
      <c r="O172" s="26">
        <v>163</v>
      </c>
      <c r="P172" s="41">
        <v>0</v>
      </c>
    </row>
    <row r="173" spans="12:16" x14ac:dyDescent="0.3">
      <c r="L173" s="26">
        <v>164</v>
      </c>
      <c r="M173" s="41">
        <v>0</v>
      </c>
      <c r="O173" s="26">
        <v>164</v>
      </c>
      <c r="P173" s="41">
        <v>0</v>
      </c>
    </row>
    <row r="174" spans="12:16" x14ac:dyDescent="0.3">
      <c r="L174" s="26">
        <v>165</v>
      </c>
      <c r="M174" s="41">
        <v>14766476.682433812</v>
      </c>
      <c r="O174" s="26">
        <v>165</v>
      </c>
      <c r="P174" s="41">
        <v>14766476.682433812</v>
      </c>
    </row>
    <row r="175" spans="12:16" x14ac:dyDescent="0.3">
      <c r="L175" s="26">
        <v>166</v>
      </c>
      <c r="M175" s="41">
        <v>7825529.57316666</v>
      </c>
      <c r="O175" s="26">
        <v>166</v>
      </c>
      <c r="P175" s="41">
        <v>7825529.57316666</v>
      </c>
    </row>
    <row r="176" spans="12:16" x14ac:dyDescent="0.3">
      <c r="L176" s="26">
        <v>167</v>
      </c>
      <c r="M176" s="41">
        <v>0</v>
      </c>
      <c r="O176" s="26">
        <v>167</v>
      </c>
      <c r="P176" s="41">
        <v>0</v>
      </c>
    </row>
    <row r="177" spans="12:16" x14ac:dyDescent="0.3">
      <c r="L177" s="26">
        <v>168</v>
      </c>
      <c r="M177" s="41">
        <v>0</v>
      </c>
      <c r="O177" s="26">
        <v>168</v>
      </c>
      <c r="P177" s="41">
        <v>0</v>
      </c>
    </row>
    <row r="178" spans="12:16" x14ac:dyDescent="0.3">
      <c r="L178" s="26">
        <v>169</v>
      </c>
      <c r="M178" s="41">
        <v>0</v>
      </c>
      <c r="O178" s="26">
        <v>169</v>
      </c>
      <c r="P178" s="41">
        <v>0</v>
      </c>
    </row>
    <row r="179" spans="12:16" x14ac:dyDescent="0.3">
      <c r="L179" s="26">
        <v>170</v>
      </c>
      <c r="M179" s="41">
        <v>0</v>
      </c>
      <c r="O179" s="26">
        <v>170</v>
      </c>
      <c r="P179" s="41">
        <v>0</v>
      </c>
    </row>
    <row r="180" spans="12:16" x14ac:dyDescent="0.3">
      <c r="L180" s="26">
        <v>171</v>
      </c>
      <c r="M180" s="41">
        <v>20031466.266059656</v>
      </c>
      <c r="O180" s="26">
        <v>171</v>
      </c>
      <c r="P180" s="41">
        <v>20031466.266059656</v>
      </c>
    </row>
    <row r="181" spans="12:16" x14ac:dyDescent="0.3">
      <c r="L181" s="26">
        <v>172</v>
      </c>
      <c r="M181" s="41">
        <v>21244592.046317838</v>
      </c>
      <c r="O181" s="26">
        <v>172</v>
      </c>
      <c r="P181" s="41">
        <v>14306474.769947466</v>
      </c>
    </row>
    <row r="182" spans="12:16" x14ac:dyDescent="0.3">
      <c r="L182" s="26">
        <v>173</v>
      </c>
      <c r="M182" s="41">
        <v>0</v>
      </c>
      <c r="O182" s="26">
        <v>173</v>
      </c>
      <c r="P182" s="41">
        <v>0</v>
      </c>
    </row>
    <row r="183" spans="12:16" x14ac:dyDescent="0.3">
      <c r="L183" s="26">
        <v>174</v>
      </c>
      <c r="M183" s="41">
        <v>0</v>
      </c>
      <c r="O183" s="26">
        <v>174</v>
      </c>
      <c r="P183" s="41">
        <v>0</v>
      </c>
    </row>
    <row r="184" spans="12:16" x14ac:dyDescent="0.3">
      <c r="L184" s="26">
        <v>175</v>
      </c>
      <c r="M184" s="41">
        <v>0</v>
      </c>
      <c r="O184" s="26">
        <v>175</v>
      </c>
      <c r="P184" s="41">
        <v>0</v>
      </c>
    </row>
    <row r="185" spans="12:16" x14ac:dyDescent="0.3">
      <c r="L185" s="26">
        <v>176</v>
      </c>
      <c r="M185" s="41">
        <v>0</v>
      </c>
      <c r="O185" s="26">
        <v>176</v>
      </c>
      <c r="P185" s="41">
        <v>0</v>
      </c>
    </row>
    <row r="186" spans="12:16" x14ac:dyDescent="0.3">
      <c r="L186" s="26">
        <v>177</v>
      </c>
      <c r="M186" s="41">
        <v>5326536.543271468</v>
      </c>
      <c r="O186" s="26">
        <v>177</v>
      </c>
      <c r="P186" s="41">
        <v>5326536.543271468</v>
      </c>
    </row>
    <row r="187" spans="12:16" x14ac:dyDescent="0.3">
      <c r="L187" s="26">
        <v>178</v>
      </c>
      <c r="M187" s="41">
        <v>0</v>
      </c>
      <c r="O187" s="26">
        <v>178</v>
      </c>
      <c r="P187" s="41">
        <v>0</v>
      </c>
    </row>
    <row r="188" spans="12:16" x14ac:dyDescent="0.3">
      <c r="L188" s="26">
        <v>179</v>
      </c>
      <c r="M188" s="41">
        <v>19769922.113966551</v>
      </c>
      <c r="O188" s="26">
        <v>179</v>
      </c>
      <c r="P188" s="41">
        <v>19769922.113966551</v>
      </c>
    </row>
    <row r="189" spans="12:16" x14ac:dyDescent="0.3">
      <c r="L189" s="26">
        <v>180</v>
      </c>
      <c r="M189" s="41">
        <v>0</v>
      </c>
      <c r="O189" s="26">
        <v>180</v>
      </c>
      <c r="P189" s="41">
        <v>0</v>
      </c>
    </row>
    <row r="190" spans="12:16" x14ac:dyDescent="0.3">
      <c r="L190" s="26">
        <v>181</v>
      </c>
      <c r="M190" s="41">
        <v>0</v>
      </c>
      <c r="O190" s="26">
        <v>181</v>
      </c>
      <c r="P190" s="41">
        <v>0</v>
      </c>
    </row>
    <row r="191" spans="12:16" x14ac:dyDescent="0.3">
      <c r="L191" s="26">
        <v>182</v>
      </c>
      <c r="M191" s="41">
        <v>0</v>
      </c>
      <c r="O191" s="26">
        <v>182</v>
      </c>
      <c r="P191" s="41">
        <v>0</v>
      </c>
    </row>
    <row r="192" spans="12:16" x14ac:dyDescent="0.3">
      <c r="L192" s="26">
        <v>183</v>
      </c>
      <c r="M192" s="41">
        <v>12369342.868728122</v>
      </c>
      <c r="O192" s="26">
        <v>183</v>
      </c>
      <c r="P192" s="41">
        <v>12369342.868728122</v>
      </c>
    </row>
    <row r="193" spans="12:16" x14ac:dyDescent="0.3">
      <c r="L193" s="26">
        <v>184</v>
      </c>
      <c r="M193" s="41">
        <v>9905854.7065821979</v>
      </c>
      <c r="O193" s="26">
        <v>184</v>
      </c>
      <c r="P193" s="41">
        <v>9905854.7065821979</v>
      </c>
    </row>
    <row r="194" spans="12:16" x14ac:dyDescent="0.3">
      <c r="L194" s="26">
        <v>185</v>
      </c>
      <c r="M194" s="41">
        <v>67047658.119841129</v>
      </c>
      <c r="O194" s="26">
        <v>185</v>
      </c>
      <c r="P194" s="41">
        <v>28875886.042309511</v>
      </c>
    </row>
    <row r="195" spans="12:16" x14ac:dyDescent="0.3">
      <c r="L195" s="26">
        <v>186</v>
      </c>
      <c r="M195" s="41">
        <v>11557707.641773827</v>
      </c>
      <c r="O195" s="26">
        <v>186</v>
      </c>
      <c r="P195" s="41">
        <v>11557707.641773827</v>
      </c>
    </row>
    <row r="196" spans="12:16" x14ac:dyDescent="0.3">
      <c r="L196" s="26">
        <v>187</v>
      </c>
      <c r="M196" s="41">
        <v>0</v>
      </c>
      <c r="O196" s="26">
        <v>187</v>
      </c>
      <c r="P196" s="41">
        <v>0</v>
      </c>
    </row>
    <row r="197" spans="12:16" x14ac:dyDescent="0.3">
      <c r="L197" s="26">
        <v>188</v>
      </c>
      <c r="M197" s="41">
        <v>0</v>
      </c>
      <c r="O197" s="26">
        <v>188</v>
      </c>
      <c r="P197" s="41">
        <v>0</v>
      </c>
    </row>
    <row r="198" spans="12:16" x14ac:dyDescent="0.3">
      <c r="L198" s="26">
        <v>189</v>
      </c>
      <c r="M198" s="41">
        <v>0</v>
      </c>
      <c r="O198" s="26">
        <v>189</v>
      </c>
      <c r="P198" s="41">
        <v>0</v>
      </c>
    </row>
    <row r="199" spans="12:16" x14ac:dyDescent="0.3">
      <c r="L199" s="26">
        <v>190</v>
      </c>
      <c r="M199" s="41">
        <v>19369900.703232866</v>
      </c>
      <c r="O199" s="26">
        <v>190</v>
      </c>
      <c r="P199" s="41">
        <v>19369900.703232866</v>
      </c>
    </row>
    <row r="200" spans="12:16" x14ac:dyDescent="0.3">
      <c r="L200" s="26">
        <v>191</v>
      </c>
      <c r="M200" s="41">
        <v>0</v>
      </c>
      <c r="O200" s="26">
        <v>191</v>
      </c>
      <c r="P200" s="41">
        <v>0</v>
      </c>
    </row>
    <row r="201" spans="12:16" x14ac:dyDescent="0.3">
      <c r="L201" s="26">
        <v>192</v>
      </c>
      <c r="M201" s="41">
        <v>0</v>
      </c>
      <c r="O201" s="26">
        <v>192</v>
      </c>
      <c r="P201" s="41">
        <v>0</v>
      </c>
    </row>
    <row r="202" spans="12:16" x14ac:dyDescent="0.3">
      <c r="L202" s="26">
        <v>193</v>
      </c>
      <c r="M202" s="41">
        <v>5669182.3447034312</v>
      </c>
      <c r="O202" s="26">
        <v>193</v>
      </c>
      <c r="P202" s="41">
        <v>5669182.3447034312</v>
      </c>
    </row>
    <row r="203" spans="12:16" x14ac:dyDescent="0.3">
      <c r="L203" s="26">
        <v>194</v>
      </c>
      <c r="M203" s="41">
        <v>0</v>
      </c>
      <c r="O203" s="26">
        <v>194</v>
      </c>
      <c r="P203" s="41">
        <v>0</v>
      </c>
    </row>
    <row r="204" spans="12:16" x14ac:dyDescent="0.3">
      <c r="L204" s="26">
        <v>195</v>
      </c>
      <c r="M204" s="41">
        <v>0</v>
      </c>
      <c r="O204" s="26">
        <v>195</v>
      </c>
      <c r="P204" s="41">
        <v>0</v>
      </c>
    </row>
    <row r="205" spans="12:16" x14ac:dyDescent="0.3">
      <c r="L205" s="26">
        <v>196</v>
      </c>
      <c r="M205" s="41">
        <v>0</v>
      </c>
      <c r="O205" s="26">
        <v>196</v>
      </c>
      <c r="P205" s="41">
        <v>0</v>
      </c>
    </row>
    <row r="206" spans="12:16" x14ac:dyDescent="0.3">
      <c r="L206" s="26">
        <v>197</v>
      </c>
      <c r="M206" s="41">
        <v>0</v>
      </c>
      <c r="O206" s="26">
        <v>197</v>
      </c>
      <c r="P206" s="41">
        <v>0</v>
      </c>
    </row>
    <row r="207" spans="12:16" x14ac:dyDescent="0.3">
      <c r="L207" s="26">
        <v>198</v>
      </c>
      <c r="M207" s="41">
        <v>26893718.47227256</v>
      </c>
      <c r="O207" s="26">
        <v>198</v>
      </c>
      <c r="P207" s="41">
        <v>26893718.47227256</v>
      </c>
    </row>
    <row r="208" spans="12:16" x14ac:dyDescent="0.3">
      <c r="L208" s="26">
        <v>199</v>
      </c>
      <c r="M208" s="41">
        <v>0</v>
      </c>
      <c r="O208" s="26">
        <v>199</v>
      </c>
      <c r="P208" s="41">
        <v>0</v>
      </c>
    </row>
    <row r="209" spans="12:16" x14ac:dyDescent="0.3">
      <c r="L209" s="26">
        <v>200</v>
      </c>
      <c r="M209" s="41">
        <v>0</v>
      </c>
      <c r="O209" s="26">
        <v>200</v>
      </c>
      <c r="P209" s="41">
        <v>0</v>
      </c>
    </row>
    <row r="210" spans="12:16" x14ac:dyDescent="0.3">
      <c r="L210" s="26">
        <v>201</v>
      </c>
      <c r="M210" s="41">
        <v>13363465.499750735</v>
      </c>
      <c r="O210" s="26">
        <v>201</v>
      </c>
      <c r="P210" s="41">
        <v>13363465.499750735</v>
      </c>
    </row>
    <row r="211" spans="12:16" x14ac:dyDescent="0.3">
      <c r="L211" s="26">
        <v>202</v>
      </c>
      <c r="M211" s="41">
        <v>0</v>
      </c>
      <c r="O211" s="26">
        <v>202</v>
      </c>
      <c r="P211" s="41">
        <v>0</v>
      </c>
    </row>
    <row r="212" spans="12:16" x14ac:dyDescent="0.3">
      <c r="L212" s="26">
        <v>203</v>
      </c>
      <c r="M212" s="41">
        <v>0</v>
      </c>
      <c r="O212" s="26">
        <v>203</v>
      </c>
      <c r="P212" s="41">
        <v>0</v>
      </c>
    </row>
    <row r="213" spans="12:16" x14ac:dyDescent="0.3">
      <c r="L213" s="26">
        <v>204</v>
      </c>
      <c r="M213" s="41">
        <v>6146326.4511581399</v>
      </c>
      <c r="O213" s="26">
        <v>204</v>
      </c>
      <c r="P213" s="41">
        <v>6146326.4511581399</v>
      </c>
    </row>
    <row r="214" spans="12:16" x14ac:dyDescent="0.3">
      <c r="L214" s="26">
        <v>205</v>
      </c>
      <c r="M214" s="41">
        <v>0</v>
      </c>
      <c r="O214" s="26">
        <v>205</v>
      </c>
      <c r="P214" s="41">
        <v>0</v>
      </c>
    </row>
    <row r="215" spans="12:16" x14ac:dyDescent="0.3">
      <c r="L215" s="26">
        <v>206</v>
      </c>
      <c r="M215" s="41">
        <v>35259991.873043194</v>
      </c>
      <c r="O215" s="26">
        <v>206</v>
      </c>
      <c r="P215" s="41">
        <v>35259991.873043194</v>
      </c>
    </row>
    <row r="216" spans="12:16" x14ac:dyDescent="0.3">
      <c r="L216" s="26">
        <v>207</v>
      </c>
      <c r="M216" s="41">
        <v>0</v>
      </c>
      <c r="O216" s="26">
        <v>207</v>
      </c>
      <c r="P216" s="41">
        <v>0</v>
      </c>
    </row>
    <row r="217" spans="12:16" x14ac:dyDescent="0.3">
      <c r="L217" s="26">
        <v>208</v>
      </c>
      <c r="M217" s="41">
        <v>33526745.711832479</v>
      </c>
      <c r="O217" s="26">
        <v>208</v>
      </c>
      <c r="P217" s="41">
        <v>33526745.711832479</v>
      </c>
    </row>
    <row r="218" spans="12:16" x14ac:dyDescent="0.3">
      <c r="L218" s="26">
        <v>209</v>
      </c>
      <c r="M218" s="41">
        <v>9093547.7829439323</v>
      </c>
      <c r="O218" s="26">
        <v>209</v>
      </c>
      <c r="P218" s="41">
        <v>9093547.7829439323</v>
      </c>
    </row>
    <row r="219" spans="12:16" x14ac:dyDescent="0.3">
      <c r="L219" s="26">
        <v>210</v>
      </c>
      <c r="M219" s="41">
        <v>35837325.308673978</v>
      </c>
      <c r="O219" s="26">
        <v>210</v>
      </c>
      <c r="P219" s="41">
        <v>7157538.9136989973</v>
      </c>
    </row>
    <row r="220" spans="12:16" x14ac:dyDescent="0.3">
      <c r="L220" s="26">
        <v>211</v>
      </c>
      <c r="M220" s="41">
        <v>0</v>
      </c>
      <c r="O220" s="26">
        <v>211</v>
      </c>
      <c r="P220" s="41">
        <v>0</v>
      </c>
    </row>
    <row r="221" spans="12:16" x14ac:dyDescent="0.3">
      <c r="L221" s="26">
        <v>212</v>
      </c>
      <c r="M221" s="41">
        <v>17282607.94230596</v>
      </c>
      <c r="O221" s="26">
        <v>212</v>
      </c>
      <c r="P221" s="41">
        <v>17282607.94230596</v>
      </c>
    </row>
    <row r="222" spans="12:16" x14ac:dyDescent="0.3">
      <c r="L222" s="26">
        <v>213</v>
      </c>
      <c r="M222" s="41">
        <v>0</v>
      </c>
      <c r="O222" s="26">
        <v>213</v>
      </c>
      <c r="P222" s="41">
        <v>0</v>
      </c>
    </row>
    <row r="223" spans="12:16" x14ac:dyDescent="0.3">
      <c r="L223" s="26">
        <v>214</v>
      </c>
      <c r="M223" s="41">
        <v>0</v>
      </c>
      <c r="O223" s="26">
        <v>214</v>
      </c>
      <c r="P223" s="41">
        <v>0</v>
      </c>
    </row>
    <row r="224" spans="12:16" x14ac:dyDescent="0.3">
      <c r="L224" s="26">
        <v>215</v>
      </c>
      <c r="M224" s="41">
        <v>36276551.977459505</v>
      </c>
      <c r="O224" s="26">
        <v>215</v>
      </c>
      <c r="P224" s="41">
        <v>24742482.232822422</v>
      </c>
    </row>
    <row r="225" spans="12:16" x14ac:dyDescent="0.3">
      <c r="L225" s="26">
        <v>216</v>
      </c>
      <c r="M225" s="41">
        <v>0</v>
      </c>
      <c r="O225" s="26">
        <v>216</v>
      </c>
      <c r="P225" s="41">
        <v>0</v>
      </c>
    </row>
    <row r="226" spans="12:16" x14ac:dyDescent="0.3">
      <c r="L226" s="26">
        <v>217</v>
      </c>
      <c r="M226" s="41">
        <v>0</v>
      </c>
      <c r="O226" s="26">
        <v>217</v>
      </c>
      <c r="P226" s="41">
        <v>0</v>
      </c>
    </row>
    <row r="227" spans="12:16" x14ac:dyDescent="0.3">
      <c r="L227" s="26">
        <v>218</v>
      </c>
      <c r="M227" s="41">
        <v>0</v>
      </c>
      <c r="O227" s="26">
        <v>218</v>
      </c>
      <c r="P227" s="41">
        <v>0</v>
      </c>
    </row>
    <row r="228" spans="12:16" x14ac:dyDescent="0.3">
      <c r="L228" s="26">
        <v>219</v>
      </c>
      <c r="M228" s="41">
        <v>0</v>
      </c>
      <c r="O228" s="26">
        <v>219</v>
      </c>
      <c r="P228" s="41">
        <v>0</v>
      </c>
    </row>
    <row r="229" spans="12:16" x14ac:dyDescent="0.3">
      <c r="L229" s="26">
        <v>220</v>
      </c>
      <c r="M229" s="41">
        <v>0</v>
      </c>
      <c r="O229" s="26">
        <v>220</v>
      </c>
      <c r="P229" s="41">
        <v>0</v>
      </c>
    </row>
    <row r="230" spans="12:16" x14ac:dyDescent="0.3">
      <c r="L230" s="26">
        <v>221</v>
      </c>
      <c r="M230" s="41">
        <v>6540828.1991760861</v>
      </c>
      <c r="O230" s="26">
        <v>221</v>
      </c>
      <c r="P230" s="41">
        <v>6540828.1991760861</v>
      </c>
    </row>
    <row r="231" spans="12:16" x14ac:dyDescent="0.3">
      <c r="L231" s="26">
        <v>222</v>
      </c>
      <c r="M231" s="41">
        <v>0</v>
      </c>
      <c r="O231" s="26">
        <v>222</v>
      </c>
      <c r="P231" s="41">
        <v>0</v>
      </c>
    </row>
    <row r="232" spans="12:16" x14ac:dyDescent="0.3">
      <c r="L232" s="26">
        <v>223</v>
      </c>
      <c r="M232" s="41">
        <v>15999648.901957998</v>
      </c>
      <c r="O232" s="26">
        <v>223</v>
      </c>
      <c r="P232" s="41">
        <v>15999648.901957998</v>
      </c>
    </row>
    <row r="233" spans="12:16" x14ac:dyDescent="0.3">
      <c r="L233" s="26">
        <v>224</v>
      </c>
      <c r="M233" s="41">
        <v>0</v>
      </c>
      <c r="O233" s="26">
        <v>224</v>
      </c>
      <c r="P233" s="41">
        <v>0</v>
      </c>
    </row>
    <row r="234" spans="12:16" x14ac:dyDescent="0.3">
      <c r="L234" s="26">
        <v>225</v>
      </c>
      <c r="M234" s="41">
        <v>38189550.493381158</v>
      </c>
      <c r="O234" s="26">
        <v>225</v>
      </c>
      <c r="P234" s="41">
        <v>38189550.493381158</v>
      </c>
    </row>
    <row r="235" spans="12:16" x14ac:dyDescent="0.3">
      <c r="L235" s="26">
        <v>226</v>
      </c>
      <c r="M235" s="41">
        <v>0</v>
      </c>
      <c r="O235" s="26">
        <v>226</v>
      </c>
      <c r="P235" s="41">
        <v>0</v>
      </c>
    </row>
    <row r="236" spans="12:16" x14ac:dyDescent="0.3">
      <c r="L236" s="26">
        <v>227</v>
      </c>
      <c r="M236" s="41">
        <v>0</v>
      </c>
      <c r="O236" s="26">
        <v>227</v>
      </c>
      <c r="P236" s="41">
        <v>0</v>
      </c>
    </row>
    <row r="237" spans="12:16" x14ac:dyDescent="0.3">
      <c r="L237" s="26">
        <v>228</v>
      </c>
      <c r="M237" s="41">
        <v>8837650.6417135186</v>
      </c>
      <c r="O237" s="26">
        <v>228</v>
      </c>
      <c r="P237" s="41">
        <v>8837650.6417135186</v>
      </c>
    </row>
    <row r="238" spans="12:16" x14ac:dyDescent="0.3">
      <c r="L238" s="26">
        <v>229</v>
      </c>
      <c r="M238" s="41">
        <v>0</v>
      </c>
      <c r="O238" s="26">
        <v>229</v>
      </c>
      <c r="P238" s="41">
        <v>0</v>
      </c>
    </row>
    <row r="239" spans="12:16" x14ac:dyDescent="0.3">
      <c r="L239" s="26">
        <v>230</v>
      </c>
      <c r="M239" s="41">
        <v>0</v>
      </c>
      <c r="O239" s="26">
        <v>230</v>
      </c>
      <c r="P239" s="41">
        <v>0</v>
      </c>
    </row>
    <row r="240" spans="12:16" x14ac:dyDescent="0.3">
      <c r="L240" s="26">
        <v>231</v>
      </c>
      <c r="M240" s="41">
        <v>0</v>
      </c>
      <c r="O240" s="26">
        <v>231</v>
      </c>
      <c r="P240" s="41">
        <v>0</v>
      </c>
    </row>
    <row r="241" spans="12:16" x14ac:dyDescent="0.3">
      <c r="L241" s="26">
        <v>232</v>
      </c>
      <c r="M241" s="41">
        <v>0</v>
      </c>
      <c r="O241" s="26">
        <v>232</v>
      </c>
      <c r="P241" s="41">
        <v>0</v>
      </c>
    </row>
    <row r="242" spans="12:16" x14ac:dyDescent="0.3">
      <c r="L242" s="26">
        <v>233</v>
      </c>
      <c r="M242" s="41">
        <v>27673037.073563743</v>
      </c>
      <c r="O242" s="26">
        <v>233</v>
      </c>
      <c r="P242" s="41">
        <v>27673037.073563743</v>
      </c>
    </row>
    <row r="243" spans="12:16" x14ac:dyDescent="0.3">
      <c r="L243" s="26">
        <v>234</v>
      </c>
      <c r="M243" s="41">
        <v>0</v>
      </c>
      <c r="O243" s="26">
        <v>234</v>
      </c>
      <c r="P243" s="41">
        <v>0</v>
      </c>
    </row>
    <row r="244" spans="12:16" x14ac:dyDescent="0.3">
      <c r="L244" s="26">
        <v>235</v>
      </c>
      <c r="M244" s="41">
        <v>7685575.7501683766</v>
      </c>
      <c r="O244" s="26">
        <v>235</v>
      </c>
      <c r="P244" s="41">
        <v>7685575.7501683766</v>
      </c>
    </row>
    <row r="245" spans="12:16" x14ac:dyDescent="0.3">
      <c r="L245" s="26">
        <v>236</v>
      </c>
      <c r="M245" s="41">
        <v>22014045.046720628</v>
      </c>
      <c r="O245" s="26">
        <v>236</v>
      </c>
      <c r="P245" s="41">
        <v>22014045.046720628</v>
      </c>
    </row>
    <row r="246" spans="12:16" x14ac:dyDescent="0.3">
      <c r="L246" s="26">
        <v>237</v>
      </c>
      <c r="M246" s="41">
        <v>14825634.379117966</v>
      </c>
      <c r="O246" s="26">
        <v>237</v>
      </c>
      <c r="P246" s="41">
        <v>0</v>
      </c>
    </row>
    <row r="247" spans="12:16" x14ac:dyDescent="0.3">
      <c r="L247" s="26">
        <v>238</v>
      </c>
      <c r="M247" s="41">
        <v>0</v>
      </c>
      <c r="O247" s="26">
        <v>238</v>
      </c>
      <c r="P247" s="41">
        <v>0</v>
      </c>
    </row>
    <row r="248" spans="12:16" x14ac:dyDescent="0.3">
      <c r="L248" s="26">
        <v>239</v>
      </c>
      <c r="M248" s="41">
        <v>0</v>
      </c>
      <c r="O248" s="26">
        <v>239</v>
      </c>
      <c r="P248" s="41">
        <v>0</v>
      </c>
    </row>
    <row r="249" spans="12:16" x14ac:dyDescent="0.3">
      <c r="L249" s="26">
        <v>240</v>
      </c>
      <c r="M249" s="41">
        <v>0</v>
      </c>
      <c r="O249" s="26">
        <v>240</v>
      </c>
      <c r="P249" s="41">
        <v>0</v>
      </c>
    </row>
    <row r="250" spans="12:16" x14ac:dyDescent="0.3">
      <c r="L250" s="26">
        <v>241</v>
      </c>
      <c r="M250" s="41">
        <v>0</v>
      </c>
      <c r="O250" s="26">
        <v>241</v>
      </c>
      <c r="P250" s="41">
        <v>0</v>
      </c>
    </row>
    <row r="251" spans="12:16" x14ac:dyDescent="0.3">
      <c r="L251" s="26">
        <v>242</v>
      </c>
      <c r="M251" s="41">
        <v>0</v>
      </c>
      <c r="O251" s="26">
        <v>242</v>
      </c>
      <c r="P251" s="41">
        <v>0</v>
      </c>
    </row>
    <row r="252" spans="12:16" x14ac:dyDescent="0.3">
      <c r="L252" s="26">
        <v>243</v>
      </c>
      <c r="M252" s="41">
        <v>9597747.7295320071</v>
      </c>
      <c r="O252" s="26">
        <v>243</v>
      </c>
      <c r="P252" s="41">
        <v>9597747.7295320071</v>
      </c>
    </row>
    <row r="253" spans="12:16" x14ac:dyDescent="0.3">
      <c r="L253" s="26">
        <v>244</v>
      </c>
      <c r="M253" s="41">
        <v>0</v>
      </c>
      <c r="O253" s="26">
        <v>244</v>
      </c>
      <c r="P253" s="41">
        <v>0</v>
      </c>
    </row>
    <row r="254" spans="12:16" x14ac:dyDescent="0.3">
      <c r="L254" s="26">
        <v>245</v>
      </c>
      <c r="M254" s="41">
        <v>33977884.047813445</v>
      </c>
      <c r="O254" s="26">
        <v>245</v>
      </c>
      <c r="P254" s="41">
        <v>8921393.2597341724</v>
      </c>
    </row>
    <row r="255" spans="12:16" x14ac:dyDescent="0.3">
      <c r="L255" s="26">
        <v>246</v>
      </c>
      <c r="M255" s="41">
        <v>0</v>
      </c>
      <c r="O255" s="26">
        <v>246</v>
      </c>
      <c r="P255" s="41">
        <v>0</v>
      </c>
    </row>
    <row r="256" spans="12:16" x14ac:dyDescent="0.3">
      <c r="L256" s="26">
        <v>247</v>
      </c>
      <c r="M256" s="41">
        <v>0</v>
      </c>
      <c r="O256" s="26">
        <v>247</v>
      </c>
      <c r="P256" s="41">
        <v>0</v>
      </c>
    </row>
    <row r="257" spans="12:16" x14ac:dyDescent="0.3">
      <c r="L257" s="26">
        <v>248</v>
      </c>
      <c r="M257" s="41">
        <v>0</v>
      </c>
      <c r="O257" s="26">
        <v>248</v>
      </c>
      <c r="P257" s="41">
        <v>0</v>
      </c>
    </row>
    <row r="258" spans="12:16" x14ac:dyDescent="0.3">
      <c r="L258" s="26">
        <v>249</v>
      </c>
      <c r="M258" s="41">
        <v>22080965.352869667</v>
      </c>
      <c r="O258" s="26">
        <v>249</v>
      </c>
      <c r="P258" s="41">
        <v>0</v>
      </c>
    </row>
    <row r="259" spans="12:16" x14ac:dyDescent="0.3">
      <c r="L259" s="26">
        <v>250</v>
      </c>
      <c r="M259" s="41">
        <v>21796459.880217697</v>
      </c>
      <c r="O259" s="26">
        <v>250</v>
      </c>
      <c r="P259" s="41">
        <v>21796459.880217697</v>
      </c>
    </row>
    <row r="260" spans="12:16" x14ac:dyDescent="0.3">
      <c r="L260" s="26">
        <v>251</v>
      </c>
      <c r="M260" s="41">
        <v>0</v>
      </c>
      <c r="O260" s="26">
        <v>251</v>
      </c>
      <c r="P260" s="41">
        <v>0</v>
      </c>
    </row>
    <row r="261" spans="12:16" x14ac:dyDescent="0.3">
      <c r="L261" s="26">
        <v>252</v>
      </c>
      <c r="M261" s="41">
        <v>0</v>
      </c>
      <c r="O261" s="26">
        <v>252</v>
      </c>
      <c r="P261" s="41">
        <v>0</v>
      </c>
    </row>
    <row r="262" spans="12:16" x14ac:dyDescent="0.3">
      <c r="L262" s="26">
        <v>253</v>
      </c>
      <c r="M262" s="41">
        <v>18123492.198891316</v>
      </c>
      <c r="O262" s="26">
        <v>253</v>
      </c>
      <c r="P262" s="41">
        <v>18123492.198891316</v>
      </c>
    </row>
    <row r="263" spans="12:16" x14ac:dyDescent="0.3">
      <c r="L263" s="26">
        <v>254</v>
      </c>
      <c r="M263" s="41">
        <v>36107649.812970117</v>
      </c>
      <c r="O263" s="26">
        <v>254</v>
      </c>
      <c r="P263" s="41">
        <v>36107649.812970117</v>
      </c>
    </row>
    <row r="264" spans="12:16" x14ac:dyDescent="0.3">
      <c r="L264" s="26">
        <v>255</v>
      </c>
      <c r="M264" s="41">
        <v>0</v>
      </c>
      <c r="O264" s="26">
        <v>255</v>
      </c>
      <c r="P264" s="41">
        <v>0</v>
      </c>
    </row>
    <row r="265" spans="12:16" x14ac:dyDescent="0.3">
      <c r="L265" s="26">
        <v>256</v>
      </c>
      <c r="M265" s="41">
        <v>0</v>
      </c>
      <c r="O265" s="26">
        <v>256</v>
      </c>
      <c r="P265" s="41">
        <v>0</v>
      </c>
    </row>
    <row r="266" spans="12:16" x14ac:dyDescent="0.3">
      <c r="L266" s="26">
        <v>257</v>
      </c>
      <c r="M266" s="41">
        <v>19127301.463516153</v>
      </c>
      <c r="O266" s="26">
        <v>257</v>
      </c>
      <c r="P266" s="41">
        <v>19127301.463516153</v>
      </c>
    </row>
    <row r="267" spans="12:16" x14ac:dyDescent="0.3">
      <c r="L267" s="26">
        <v>258</v>
      </c>
      <c r="M267" s="41">
        <v>0</v>
      </c>
      <c r="O267" s="26">
        <v>258</v>
      </c>
      <c r="P267" s="41">
        <v>0</v>
      </c>
    </row>
    <row r="268" spans="12:16" x14ac:dyDescent="0.3">
      <c r="L268" s="26">
        <v>259</v>
      </c>
      <c r="M268" s="41">
        <v>0</v>
      </c>
      <c r="O268" s="26">
        <v>259</v>
      </c>
      <c r="P268" s="41">
        <v>0</v>
      </c>
    </row>
    <row r="269" spans="12:16" x14ac:dyDescent="0.3">
      <c r="L269" s="26">
        <v>260</v>
      </c>
      <c r="M269" s="41">
        <v>0</v>
      </c>
      <c r="O269" s="26">
        <v>260</v>
      </c>
      <c r="P269" s="41">
        <v>0</v>
      </c>
    </row>
    <row r="270" spans="12:16" x14ac:dyDescent="0.3">
      <c r="L270" s="26">
        <v>261</v>
      </c>
      <c r="M270" s="41">
        <v>22220771.096123662</v>
      </c>
      <c r="O270" s="26">
        <v>261</v>
      </c>
      <c r="P270" s="41">
        <v>22220771.096123662</v>
      </c>
    </row>
    <row r="271" spans="12:16" x14ac:dyDescent="0.3">
      <c r="L271" s="26">
        <v>262</v>
      </c>
      <c r="M271" s="41">
        <v>0</v>
      </c>
      <c r="O271" s="26">
        <v>262</v>
      </c>
      <c r="P271" s="41">
        <v>0</v>
      </c>
    </row>
    <row r="272" spans="12:16" x14ac:dyDescent="0.3">
      <c r="L272" s="26">
        <v>263</v>
      </c>
      <c r="M272" s="41">
        <v>14437976.290577965</v>
      </c>
      <c r="O272" s="26">
        <v>263</v>
      </c>
      <c r="P272" s="41">
        <v>14437976.290577965</v>
      </c>
    </row>
    <row r="273" spans="12:16" x14ac:dyDescent="0.3">
      <c r="L273" s="26">
        <v>264</v>
      </c>
      <c r="M273" s="41">
        <v>0</v>
      </c>
      <c r="O273" s="26">
        <v>264</v>
      </c>
      <c r="P273" s="41">
        <v>0</v>
      </c>
    </row>
    <row r="274" spans="12:16" x14ac:dyDescent="0.3">
      <c r="L274" s="26">
        <v>265</v>
      </c>
      <c r="M274" s="41">
        <v>0</v>
      </c>
      <c r="O274" s="26">
        <v>265</v>
      </c>
      <c r="P274" s="41">
        <v>0</v>
      </c>
    </row>
    <row r="275" spans="12:16" x14ac:dyDescent="0.3">
      <c r="L275" s="26">
        <v>266</v>
      </c>
      <c r="M275" s="41">
        <v>0</v>
      </c>
      <c r="O275" s="26">
        <v>266</v>
      </c>
      <c r="P275" s="41">
        <v>0</v>
      </c>
    </row>
    <row r="276" spans="12:16" x14ac:dyDescent="0.3">
      <c r="L276" s="26">
        <v>267</v>
      </c>
      <c r="M276" s="41">
        <v>21596550.61263353</v>
      </c>
      <c r="O276" s="26">
        <v>267</v>
      </c>
      <c r="P276" s="41">
        <v>21596550.61263353</v>
      </c>
    </row>
    <row r="277" spans="12:16" x14ac:dyDescent="0.3">
      <c r="L277" s="26">
        <v>268</v>
      </c>
      <c r="M277" s="41">
        <v>5609544.1693830751</v>
      </c>
      <c r="O277" s="26">
        <v>268</v>
      </c>
      <c r="P277" s="41">
        <v>5609544.1693830751</v>
      </c>
    </row>
    <row r="278" spans="12:16" x14ac:dyDescent="0.3">
      <c r="L278" s="26">
        <v>269</v>
      </c>
      <c r="M278" s="41">
        <v>0</v>
      </c>
      <c r="O278" s="26">
        <v>269</v>
      </c>
      <c r="P278" s="41">
        <v>0</v>
      </c>
    </row>
    <row r="279" spans="12:16" x14ac:dyDescent="0.3">
      <c r="L279" s="26">
        <v>270</v>
      </c>
      <c r="M279" s="41">
        <v>13056465.321698219</v>
      </c>
      <c r="O279" s="26">
        <v>270</v>
      </c>
      <c r="P279" s="41">
        <v>0</v>
      </c>
    </row>
    <row r="280" spans="12:16" x14ac:dyDescent="0.3">
      <c r="L280" s="26">
        <v>271</v>
      </c>
      <c r="M280" s="41">
        <v>22979036.711472221</v>
      </c>
      <c r="O280" s="26">
        <v>271</v>
      </c>
      <c r="P280" s="41">
        <v>0</v>
      </c>
    </row>
    <row r="281" spans="12:16" x14ac:dyDescent="0.3">
      <c r="L281" s="26">
        <v>272</v>
      </c>
      <c r="M281" s="41">
        <v>0</v>
      </c>
      <c r="O281" s="26">
        <v>272</v>
      </c>
      <c r="P281" s="41">
        <v>0</v>
      </c>
    </row>
    <row r="282" spans="12:16" x14ac:dyDescent="0.3">
      <c r="L282" s="26">
        <v>273</v>
      </c>
      <c r="M282" s="41">
        <v>0</v>
      </c>
      <c r="O282" s="26">
        <v>273</v>
      </c>
      <c r="P282" s="41">
        <v>0</v>
      </c>
    </row>
    <row r="283" spans="12:16" x14ac:dyDescent="0.3">
      <c r="L283" s="26">
        <v>274</v>
      </c>
      <c r="M283" s="41">
        <v>0</v>
      </c>
      <c r="O283" s="26">
        <v>274</v>
      </c>
      <c r="P283" s="41">
        <v>0</v>
      </c>
    </row>
    <row r="284" spans="12:16" x14ac:dyDescent="0.3">
      <c r="L284" s="26">
        <v>275</v>
      </c>
      <c r="M284" s="41">
        <v>0</v>
      </c>
      <c r="O284" s="26">
        <v>275</v>
      </c>
      <c r="P284" s="41">
        <v>0</v>
      </c>
    </row>
    <row r="285" spans="12:16" x14ac:dyDescent="0.3">
      <c r="L285" s="26">
        <v>276</v>
      </c>
      <c r="M285" s="41">
        <v>7011423.2437328147</v>
      </c>
      <c r="O285" s="26">
        <v>276</v>
      </c>
      <c r="P285" s="41">
        <v>0</v>
      </c>
    </row>
    <row r="286" spans="12:16" x14ac:dyDescent="0.3">
      <c r="L286" s="26">
        <v>277</v>
      </c>
      <c r="M286" s="41">
        <v>0</v>
      </c>
      <c r="O286" s="26">
        <v>277</v>
      </c>
      <c r="P286" s="41">
        <v>0</v>
      </c>
    </row>
    <row r="287" spans="12:16" x14ac:dyDescent="0.3">
      <c r="L287" s="26">
        <v>278</v>
      </c>
      <c r="M287" s="41">
        <v>0</v>
      </c>
      <c r="O287" s="26">
        <v>278</v>
      </c>
      <c r="P287" s="41">
        <v>0</v>
      </c>
    </row>
    <row r="288" spans="12:16" x14ac:dyDescent="0.3">
      <c r="L288" s="26">
        <v>279</v>
      </c>
      <c r="M288" s="41">
        <v>0</v>
      </c>
      <c r="O288" s="26">
        <v>279</v>
      </c>
      <c r="P288" s="41">
        <v>0</v>
      </c>
    </row>
    <row r="289" spans="12:16" x14ac:dyDescent="0.3">
      <c r="L289" s="26">
        <v>280</v>
      </c>
      <c r="M289" s="41">
        <v>7301105.4727692427</v>
      </c>
      <c r="O289" s="26">
        <v>280</v>
      </c>
      <c r="P289" s="41">
        <v>7301105.4727692427</v>
      </c>
    </row>
    <row r="290" spans="12:16" x14ac:dyDescent="0.3">
      <c r="L290" s="26">
        <v>281</v>
      </c>
      <c r="M290" s="41">
        <v>0</v>
      </c>
      <c r="O290" s="26">
        <v>281</v>
      </c>
      <c r="P290" s="41">
        <v>0</v>
      </c>
    </row>
    <row r="291" spans="12:16" x14ac:dyDescent="0.3">
      <c r="L291" s="26">
        <v>282</v>
      </c>
      <c r="M291" s="41">
        <v>0</v>
      </c>
      <c r="O291" s="26">
        <v>282</v>
      </c>
      <c r="P291" s="41">
        <v>0</v>
      </c>
    </row>
    <row r="292" spans="12:16" x14ac:dyDescent="0.3">
      <c r="L292" s="26">
        <v>283</v>
      </c>
      <c r="M292" s="41">
        <v>0</v>
      </c>
      <c r="O292" s="26">
        <v>283</v>
      </c>
      <c r="P292" s="41">
        <v>0</v>
      </c>
    </row>
    <row r="293" spans="12:16" x14ac:dyDescent="0.3">
      <c r="L293" s="26">
        <v>284</v>
      </c>
      <c r="M293" s="41">
        <v>0</v>
      </c>
      <c r="O293" s="26">
        <v>284</v>
      </c>
      <c r="P293" s="41">
        <v>0</v>
      </c>
    </row>
    <row r="294" spans="12:16" x14ac:dyDescent="0.3">
      <c r="L294" s="26">
        <v>285</v>
      </c>
      <c r="M294" s="41">
        <v>28059958.519408509</v>
      </c>
      <c r="O294" s="26">
        <v>285</v>
      </c>
      <c r="P294" s="41">
        <v>9912215.742487669</v>
      </c>
    </row>
    <row r="295" spans="12:16" x14ac:dyDescent="0.3">
      <c r="L295" s="26">
        <v>286</v>
      </c>
      <c r="M295" s="41">
        <v>7702414.8377174223</v>
      </c>
      <c r="O295" s="26">
        <v>286</v>
      </c>
      <c r="P295" s="41">
        <v>7702414.8377174223</v>
      </c>
    </row>
    <row r="296" spans="12:16" x14ac:dyDescent="0.3">
      <c r="L296" s="26">
        <v>287</v>
      </c>
      <c r="M296" s="41">
        <v>31242376.708008479</v>
      </c>
      <c r="O296" s="26">
        <v>287</v>
      </c>
      <c r="P296" s="41">
        <v>11316949.867239527</v>
      </c>
    </row>
    <row r="297" spans="12:16" x14ac:dyDescent="0.3">
      <c r="L297" s="26">
        <v>288</v>
      </c>
      <c r="M297" s="41">
        <v>24144146.719755773</v>
      </c>
      <c r="O297" s="26">
        <v>288</v>
      </c>
      <c r="P297" s="41">
        <v>0</v>
      </c>
    </row>
    <row r="298" spans="12:16" x14ac:dyDescent="0.3">
      <c r="L298" s="26">
        <v>289</v>
      </c>
      <c r="M298" s="41">
        <v>0</v>
      </c>
      <c r="O298" s="26">
        <v>289</v>
      </c>
      <c r="P298" s="41">
        <v>0</v>
      </c>
    </row>
    <row r="299" spans="12:16" x14ac:dyDescent="0.3">
      <c r="L299" s="26">
        <v>290</v>
      </c>
      <c r="M299" s="41">
        <v>20917073.077883571</v>
      </c>
      <c r="O299" s="26">
        <v>290</v>
      </c>
      <c r="P299" s="41">
        <v>20917073.077883571</v>
      </c>
    </row>
    <row r="300" spans="12:16" x14ac:dyDescent="0.3">
      <c r="L300" s="26">
        <v>291</v>
      </c>
      <c r="M300" s="41">
        <v>17429171.772484381</v>
      </c>
      <c r="O300" s="26">
        <v>291</v>
      </c>
      <c r="P300" s="41">
        <v>17429171.772484381</v>
      </c>
    </row>
    <row r="301" spans="12:16" x14ac:dyDescent="0.3">
      <c r="L301" s="26">
        <v>292</v>
      </c>
      <c r="M301" s="41">
        <v>0</v>
      </c>
      <c r="O301" s="26">
        <v>292</v>
      </c>
      <c r="P301" s="41">
        <v>0</v>
      </c>
    </row>
    <row r="302" spans="12:16" x14ac:dyDescent="0.3">
      <c r="L302" s="26">
        <v>293</v>
      </c>
      <c r="M302" s="41">
        <v>21565244.97694416</v>
      </c>
      <c r="O302" s="26">
        <v>293</v>
      </c>
      <c r="P302" s="41">
        <v>21565244.97694416</v>
      </c>
    </row>
    <row r="303" spans="12:16" x14ac:dyDescent="0.3">
      <c r="L303" s="26">
        <v>294</v>
      </c>
      <c r="M303" s="41">
        <v>0</v>
      </c>
      <c r="O303" s="26">
        <v>294</v>
      </c>
      <c r="P303" s="41">
        <v>0</v>
      </c>
    </row>
    <row r="304" spans="12:16" x14ac:dyDescent="0.3">
      <c r="L304" s="26">
        <v>295</v>
      </c>
      <c r="M304" s="41">
        <v>7964896.4912305865</v>
      </c>
      <c r="O304" s="26">
        <v>295</v>
      </c>
      <c r="P304" s="41">
        <v>7964896.4912305865</v>
      </c>
    </row>
    <row r="305" spans="12:16" x14ac:dyDescent="0.3">
      <c r="L305" s="26">
        <v>296</v>
      </c>
      <c r="M305" s="41">
        <v>7450924.4133543372</v>
      </c>
      <c r="O305" s="26">
        <v>296</v>
      </c>
      <c r="P305" s="41">
        <v>7450924.4133543372</v>
      </c>
    </row>
    <row r="306" spans="12:16" x14ac:dyDescent="0.3">
      <c r="L306" s="26">
        <v>297</v>
      </c>
      <c r="M306" s="41">
        <v>0</v>
      </c>
      <c r="O306" s="26">
        <v>297</v>
      </c>
      <c r="P306" s="41">
        <v>0</v>
      </c>
    </row>
    <row r="307" spans="12:16" x14ac:dyDescent="0.3">
      <c r="L307" s="26">
        <v>298</v>
      </c>
      <c r="M307" s="41">
        <v>0</v>
      </c>
      <c r="O307" s="26">
        <v>298</v>
      </c>
      <c r="P307" s="41">
        <v>0</v>
      </c>
    </row>
    <row r="308" spans="12:16" x14ac:dyDescent="0.3">
      <c r="L308" s="26">
        <v>299</v>
      </c>
      <c r="M308" s="41">
        <v>7353746.0711361011</v>
      </c>
      <c r="O308" s="26">
        <v>299</v>
      </c>
      <c r="P308" s="41">
        <v>7353746.0711361011</v>
      </c>
    </row>
    <row r="309" spans="12:16" x14ac:dyDescent="0.3">
      <c r="L309" s="26">
        <v>300</v>
      </c>
      <c r="M309" s="41">
        <v>0</v>
      </c>
      <c r="O309" s="26">
        <v>300</v>
      </c>
      <c r="P309" s="41">
        <v>0</v>
      </c>
    </row>
    <row r="310" spans="12:16" x14ac:dyDescent="0.3">
      <c r="L310" s="26">
        <v>301</v>
      </c>
      <c r="M310" s="41">
        <v>0</v>
      </c>
      <c r="O310" s="26">
        <v>301</v>
      </c>
      <c r="P310" s="41">
        <v>0</v>
      </c>
    </row>
    <row r="311" spans="12:16" x14ac:dyDescent="0.3">
      <c r="L311" s="26">
        <v>302</v>
      </c>
      <c r="M311" s="41">
        <v>21937454.230007589</v>
      </c>
      <c r="O311" s="26">
        <v>302</v>
      </c>
      <c r="P311" s="41">
        <v>21937454.230007589</v>
      </c>
    </row>
    <row r="312" spans="12:16" x14ac:dyDescent="0.3">
      <c r="L312" s="26">
        <v>303</v>
      </c>
      <c r="M312" s="41">
        <v>32477538.424490049</v>
      </c>
      <c r="O312" s="26">
        <v>303</v>
      </c>
      <c r="P312" s="41">
        <v>32477538.424490049</v>
      </c>
    </row>
    <row r="313" spans="12:16" x14ac:dyDescent="0.3">
      <c r="L313" s="26">
        <v>304</v>
      </c>
      <c r="M313" s="41">
        <v>6671194.1903053569</v>
      </c>
      <c r="O313" s="26">
        <v>304</v>
      </c>
      <c r="P313" s="41">
        <v>6671194.1903053569</v>
      </c>
    </row>
    <row r="314" spans="12:16" x14ac:dyDescent="0.3">
      <c r="L314" s="26">
        <v>305</v>
      </c>
      <c r="M314" s="41">
        <v>0</v>
      </c>
      <c r="O314" s="26">
        <v>305</v>
      </c>
      <c r="P314" s="41">
        <v>0</v>
      </c>
    </row>
    <row r="315" spans="12:16" x14ac:dyDescent="0.3">
      <c r="L315" s="26">
        <v>306</v>
      </c>
      <c r="M315" s="41">
        <v>0</v>
      </c>
      <c r="O315" s="26">
        <v>306</v>
      </c>
      <c r="P315" s="41">
        <v>0</v>
      </c>
    </row>
    <row r="316" spans="12:16" x14ac:dyDescent="0.3">
      <c r="L316" s="26">
        <v>307</v>
      </c>
      <c r="M316" s="41">
        <v>0</v>
      </c>
      <c r="O316" s="26">
        <v>307</v>
      </c>
      <c r="P316" s="41">
        <v>0</v>
      </c>
    </row>
    <row r="317" spans="12:16" x14ac:dyDescent="0.3">
      <c r="L317" s="26">
        <v>308</v>
      </c>
      <c r="M317" s="41">
        <v>23291945.937269546</v>
      </c>
      <c r="O317" s="26">
        <v>308</v>
      </c>
      <c r="P317" s="41">
        <v>23291945.937269546</v>
      </c>
    </row>
    <row r="318" spans="12:16" x14ac:dyDescent="0.3">
      <c r="L318" s="26">
        <v>309</v>
      </c>
      <c r="M318" s="41">
        <v>9151873.2403055206</v>
      </c>
      <c r="O318" s="26">
        <v>309</v>
      </c>
      <c r="P318" s="41">
        <v>0</v>
      </c>
    </row>
    <row r="319" spans="12:16" x14ac:dyDescent="0.3">
      <c r="L319" s="26">
        <v>310</v>
      </c>
      <c r="M319" s="41">
        <v>0</v>
      </c>
      <c r="O319" s="26">
        <v>310</v>
      </c>
      <c r="P319" s="41">
        <v>0</v>
      </c>
    </row>
    <row r="320" spans="12:16" x14ac:dyDescent="0.3">
      <c r="L320" s="26">
        <v>311</v>
      </c>
      <c r="M320" s="41">
        <v>32461007.25265982</v>
      </c>
      <c r="O320" s="26">
        <v>311</v>
      </c>
      <c r="P320" s="41">
        <v>0</v>
      </c>
    </row>
    <row r="321" spans="12:16" x14ac:dyDescent="0.3">
      <c r="L321" s="26">
        <v>312</v>
      </c>
      <c r="M321" s="41">
        <v>16533897.674887683</v>
      </c>
      <c r="O321" s="26">
        <v>312</v>
      </c>
      <c r="P321" s="41">
        <v>16533897.674887683</v>
      </c>
    </row>
    <row r="322" spans="12:16" x14ac:dyDescent="0.3">
      <c r="L322" s="26">
        <v>313</v>
      </c>
      <c r="M322" s="41">
        <v>15350946.057462825</v>
      </c>
      <c r="O322" s="26">
        <v>313</v>
      </c>
      <c r="P322" s="41">
        <v>15350946.057462825</v>
      </c>
    </row>
    <row r="323" spans="12:16" x14ac:dyDescent="0.3">
      <c r="L323" s="26">
        <v>314</v>
      </c>
      <c r="M323" s="41">
        <v>0</v>
      </c>
      <c r="O323" s="26">
        <v>314</v>
      </c>
      <c r="P323" s="41">
        <v>0</v>
      </c>
    </row>
    <row r="324" spans="12:16" x14ac:dyDescent="0.3">
      <c r="L324" s="26">
        <v>315</v>
      </c>
      <c r="M324" s="41">
        <v>0</v>
      </c>
      <c r="O324" s="26">
        <v>315</v>
      </c>
      <c r="P324" s="41">
        <v>0</v>
      </c>
    </row>
    <row r="325" spans="12:16" x14ac:dyDescent="0.3">
      <c r="L325" s="26">
        <v>316</v>
      </c>
      <c r="M325" s="41">
        <v>0</v>
      </c>
      <c r="O325" s="26">
        <v>316</v>
      </c>
      <c r="P325" s="41">
        <v>0</v>
      </c>
    </row>
    <row r="326" spans="12:16" x14ac:dyDescent="0.3">
      <c r="L326" s="26">
        <v>317</v>
      </c>
      <c r="M326" s="41">
        <v>12597885.879161412</v>
      </c>
      <c r="O326" s="26">
        <v>317</v>
      </c>
      <c r="P326" s="41">
        <v>12597885.879161412</v>
      </c>
    </row>
    <row r="327" spans="12:16" x14ac:dyDescent="0.3">
      <c r="L327" s="26">
        <v>318</v>
      </c>
      <c r="M327" s="41">
        <v>0</v>
      </c>
      <c r="O327" s="26">
        <v>318</v>
      </c>
      <c r="P327" s="41">
        <v>0</v>
      </c>
    </row>
    <row r="328" spans="12:16" x14ac:dyDescent="0.3">
      <c r="L328" s="26">
        <v>319</v>
      </c>
      <c r="M328" s="41">
        <v>16993698.347221382</v>
      </c>
      <c r="O328" s="26">
        <v>319</v>
      </c>
      <c r="P328" s="41">
        <v>16993698.347221382</v>
      </c>
    </row>
    <row r="329" spans="12:16" x14ac:dyDescent="0.3">
      <c r="L329" s="26">
        <v>320</v>
      </c>
      <c r="M329" s="41">
        <v>0</v>
      </c>
      <c r="O329" s="26">
        <v>320</v>
      </c>
      <c r="P329" s="41">
        <v>0</v>
      </c>
    </row>
    <row r="330" spans="12:16" x14ac:dyDescent="0.3">
      <c r="L330" s="26">
        <v>321</v>
      </c>
      <c r="M330" s="41">
        <v>0</v>
      </c>
      <c r="O330" s="26">
        <v>321</v>
      </c>
      <c r="P330" s="41">
        <v>0</v>
      </c>
    </row>
    <row r="331" spans="12:16" x14ac:dyDescent="0.3">
      <c r="L331" s="26">
        <v>322</v>
      </c>
      <c r="M331" s="41">
        <v>0</v>
      </c>
      <c r="O331" s="26">
        <v>322</v>
      </c>
      <c r="P331" s="41">
        <v>0</v>
      </c>
    </row>
    <row r="332" spans="12:16" x14ac:dyDescent="0.3">
      <c r="L332" s="26">
        <v>323</v>
      </c>
      <c r="M332" s="41">
        <v>11043126.693156516</v>
      </c>
      <c r="O332" s="26">
        <v>323</v>
      </c>
      <c r="P332" s="41">
        <v>11043126.693156516</v>
      </c>
    </row>
    <row r="333" spans="12:16" x14ac:dyDescent="0.3">
      <c r="L333" s="26">
        <v>324</v>
      </c>
      <c r="M333" s="41">
        <v>0</v>
      </c>
      <c r="O333" s="26">
        <v>324</v>
      </c>
      <c r="P333" s="41">
        <v>0</v>
      </c>
    </row>
    <row r="334" spans="12:16" x14ac:dyDescent="0.3">
      <c r="L334" s="26">
        <v>325</v>
      </c>
      <c r="M334" s="41">
        <v>8625137.599081289</v>
      </c>
      <c r="O334" s="26">
        <v>325</v>
      </c>
      <c r="P334" s="41">
        <v>8625137.599081289</v>
      </c>
    </row>
    <row r="335" spans="12:16" x14ac:dyDescent="0.3">
      <c r="L335" s="26">
        <v>326</v>
      </c>
      <c r="M335" s="41">
        <v>17970373.794682145</v>
      </c>
      <c r="O335" s="26">
        <v>326</v>
      </c>
      <c r="P335" s="41">
        <v>17970373.794682145</v>
      </c>
    </row>
    <row r="336" spans="12:16" x14ac:dyDescent="0.3">
      <c r="L336" s="26">
        <v>327</v>
      </c>
      <c r="M336" s="41">
        <v>12666035.419834265</v>
      </c>
      <c r="O336" s="26">
        <v>327</v>
      </c>
      <c r="P336" s="41">
        <v>12666035.419834265</v>
      </c>
    </row>
    <row r="337" spans="12:16" x14ac:dyDescent="0.3">
      <c r="L337" s="26">
        <v>328</v>
      </c>
      <c r="M337" s="41">
        <v>8280145.8684129044</v>
      </c>
      <c r="O337" s="26">
        <v>328</v>
      </c>
      <c r="P337" s="41">
        <v>8280145.8684129044</v>
      </c>
    </row>
    <row r="338" spans="12:16" x14ac:dyDescent="0.3">
      <c r="L338" s="26">
        <v>329</v>
      </c>
      <c r="M338" s="41">
        <v>0</v>
      </c>
      <c r="O338" s="26">
        <v>329</v>
      </c>
      <c r="P338" s="41">
        <v>0</v>
      </c>
    </row>
    <row r="339" spans="12:16" x14ac:dyDescent="0.3">
      <c r="L339" s="26">
        <v>330</v>
      </c>
      <c r="M339" s="41">
        <v>0</v>
      </c>
      <c r="O339" s="26">
        <v>330</v>
      </c>
      <c r="P339" s="41">
        <v>0</v>
      </c>
    </row>
    <row r="340" spans="12:16" x14ac:dyDescent="0.3">
      <c r="L340" s="26">
        <v>331</v>
      </c>
      <c r="M340" s="41">
        <v>0</v>
      </c>
      <c r="O340" s="26">
        <v>331</v>
      </c>
      <c r="P340" s="41">
        <v>0</v>
      </c>
    </row>
    <row r="341" spans="12:16" x14ac:dyDescent="0.3">
      <c r="L341" s="26">
        <v>332</v>
      </c>
      <c r="M341" s="41">
        <v>7367611.2494944111</v>
      </c>
      <c r="O341" s="26">
        <v>332</v>
      </c>
      <c r="P341" s="41">
        <v>7367611.2494944111</v>
      </c>
    </row>
    <row r="342" spans="12:16" x14ac:dyDescent="0.3">
      <c r="L342" s="26">
        <v>333</v>
      </c>
      <c r="M342" s="41">
        <v>0</v>
      </c>
      <c r="O342" s="26">
        <v>333</v>
      </c>
      <c r="P342" s="41">
        <v>0</v>
      </c>
    </row>
    <row r="343" spans="12:16" x14ac:dyDescent="0.3">
      <c r="L343" s="26">
        <v>334</v>
      </c>
      <c r="M343" s="41">
        <v>10156618.447176263</v>
      </c>
      <c r="O343" s="26">
        <v>334</v>
      </c>
      <c r="P343" s="41">
        <v>10156618.447176263</v>
      </c>
    </row>
    <row r="344" spans="12:16" x14ac:dyDescent="0.3">
      <c r="L344" s="26">
        <v>335</v>
      </c>
      <c r="M344" s="41">
        <v>0</v>
      </c>
      <c r="O344" s="26">
        <v>335</v>
      </c>
      <c r="P344" s="41">
        <v>0</v>
      </c>
    </row>
    <row r="345" spans="12:16" x14ac:dyDescent="0.3">
      <c r="L345" s="26">
        <v>336</v>
      </c>
      <c r="M345" s="41">
        <v>11915918.816481978</v>
      </c>
      <c r="O345" s="26">
        <v>336</v>
      </c>
      <c r="P345" s="41">
        <v>0</v>
      </c>
    </row>
    <row r="346" spans="12:16" x14ac:dyDescent="0.3">
      <c r="L346" s="26">
        <v>337</v>
      </c>
      <c r="M346" s="41">
        <v>5596607.3111782521</v>
      </c>
      <c r="O346" s="26">
        <v>337</v>
      </c>
      <c r="P346" s="41">
        <v>5596607.3111782521</v>
      </c>
    </row>
    <row r="347" spans="12:16" x14ac:dyDescent="0.3">
      <c r="L347" s="26">
        <v>338</v>
      </c>
      <c r="M347" s="41">
        <v>0</v>
      </c>
      <c r="O347" s="26">
        <v>338</v>
      </c>
      <c r="P347" s="41">
        <v>0</v>
      </c>
    </row>
    <row r="348" spans="12:16" x14ac:dyDescent="0.3">
      <c r="L348" s="26">
        <v>339</v>
      </c>
      <c r="M348" s="41">
        <v>0</v>
      </c>
      <c r="O348" s="26">
        <v>339</v>
      </c>
      <c r="P348" s="41">
        <v>0</v>
      </c>
    </row>
    <row r="349" spans="12:16" x14ac:dyDescent="0.3">
      <c r="L349" s="26">
        <v>340</v>
      </c>
      <c r="M349" s="41">
        <v>0</v>
      </c>
      <c r="O349" s="26">
        <v>340</v>
      </c>
      <c r="P349" s="41">
        <v>0</v>
      </c>
    </row>
    <row r="350" spans="12:16" x14ac:dyDescent="0.3">
      <c r="L350" s="26">
        <v>341</v>
      </c>
      <c r="M350" s="41">
        <v>10184508.954494825</v>
      </c>
      <c r="O350" s="26">
        <v>341</v>
      </c>
      <c r="P350" s="41">
        <v>10184508.954494825</v>
      </c>
    </row>
    <row r="351" spans="12:16" x14ac:dyDescent="0.3">
      <c r="L351" s="26">
        <v>342</v>
      </c>
      <c r="M351" s="41">
        <v>4395939.3453176627</v>
      </c>
      <c r="O351" s="26">
        <v>342</v>
      </c>
      <c r="P351" s="41">
        <v>0</v>
      </c>
    </row>
    <row r="352" spans="12:16" x14ac:dyDescent="0.3">
      <c r="L352" s="26">
        <v>343</v>
      </c>
      <c r="M352" s="41">
        <v>0</v>
      </c>
      <c r="O352" s="26">
        <v>343</v>
      </c>
      <c r="P352" s="41">
        <v>0</v>
      </c>
    </row>
    <row r="353" spans="12:16" x14ac:dyDescent="0.3">
      <c r="L353" s="26">
        <v>344</v>
      </c>
      <c r="M353" s="41">
        <v>29897352.575352322</v>
      </c>
      <c r="O353" s="26">
        <v>344</v>
      </c>
      <c r="P353" s="41">
        <v>29897352.575352322</v>
      </c>
    </row>
    <row r="354" spans="12:16" x14ac:dyDescent="0.3">
      <c r="L354" s="26">
        <v>345</v>
      </c>
      <c r="M354" s="41">
        <v>0</v>
      </c>
      <c r="O354" s="26">
        <v>345</v>
      </c>
      <c r="P354" s="41">
        <v>0</v>
      </c>
    </row>
    <row r="355" spans="12:16" x14ac:dyDescent="0.3">
      <c r="L355" s="26">
        <v>346</v>
      </c>
      <c r="M355" s="41">
        <v>20708372.982792936</v>
      </c>
      <c r="O355" s="26">
        <v>346</v>
      </c>
      <c r="P355" s="41">
        <v>0</v>
      </c>
    </row>
    <row r="356" spans="12:16" x14ac:dyDescent="0.3">
      <c r="L356" s="26">
        <v>347</v>
      </c>
      <c r="M356" s="41">
        <v>13243214.803694101</v>
      </c>
      <c r="O356" s="26">
        <v>347</v>
      </c>
      <c r="P356" s="41">
        <v>13243214.803694101</v>
      </c>
    </row>
    <row r="357" spans="12:16" x14ac:dyDescent="0.3">
      <c r="L357" s="26">
        <v>348</v>
      </c>
      <c r="M357" s="41">
        <v>0</v>
      </c>
      <c r="O357" s="26">
        <v>348</v>
      </c>
      <c r="P357" s="41">
        <v>0</v>
      </c>
    </row>
    <row r="358" spans="12:16" x14ac:dyDescent="0.3">
      <c r="L358" s="26">
        <v>349</v>
      </c>
      <c r="M358" s="41">
        <v>0</v>
      </c>
      <c r="O358" s="26">
        <v>349</v>
      </c>
      <c r="P358" s="41">
        <v>0</v>
      </c>
    </row>
    <row r="359" spans="12:16" x14ac:dyDescent="0.3">
      <c r="L359" s="26">
        <v>350</v>
      </c>
      <c r="M359" s="41">
        <v>0</v>
      </c>
      <c r="O359" s="26">
        <v>350</v>
      </c>
      <c r="P359" s="41">
        <v>0</v>
      </c>
    </row>
    <row r="360" spans="12:16" x14ac:dyDescent="0.3">
      <c r="L360" s="26">
        <v>351</v>
      </c>
      <c r="M360" s="41">
        <v>0</v>
      </c>
      <c r="O360" s="26">
        <v>351</v>
      </c>
      <c r="P360" s="41">
        <v>0</v>
      </c>
    </row>
    <row r="361" spans="12:16" x14ac:dyDescent="0.3">
      <c r="L361" s="26">
        <v>352</v>
      </c>
      <c r="M361" s="41">
        <v>0</v>
      </c>
      <c r="O361" s="26">
        <v>352</v>
      </c>
      <c r="P361" s="41">
        <v>0</v>
      </c>
    </row>
    <row r="362" spans="12:16" x14ac:dyDescent="0.3">
      <c r="L362" s="26">
        <v>353</v>
      </c>
      <c r="M362" s="41">
        <v>0</v>
      </c>
      <c r="O362" s="26">
        <v>353</v>
      </c>
      <c r="P362" s="41">
        <v>0</v>
      </c>
    </row>
    <row r="363" spans="12:16" x14ac:dyDescent="0.3">
      <c r="L363" s="26">
        <v>354</v>
      </c>
      <c r="M363" s="41">
        <v>7432105.4805656997</v>
      </c>
      <c r="O363" s="26">
        <v>354</v>
      </c>
      <c r="P363" s="41">
        <v>0</v>
      </c>
    </row>
    <row r="364" spans="12:16" x14ac:dyDescent="0.3">
      <c r="L364" s="26">
        <v>355</v>
      </c>
      <c r="M364" s="41">
        <v>0</v>
      </c>
      <c r="O364" s="26">
        <v>355</v>
      </c>
      <c r="P364" s="41">
        <v>0</v>
      </c>
    </row>
    <row r="365" spans="12:16" x14ac:dyDescent="0.3">
      <c r="L365" s="26">
        <v>356</v>
      </c>
      <c r="M365" s="41">
        <v>39546311.697832353</v>
      </c>
      <c r="O365" s="26">
        <v>356</v>
      </c>
      <c r="P365" s="41">
        <v>39546311.697832353</v>
      </c>
    </row>
    <row r="366" spans="12:16" x14ac:dyDescent="0.3">
      <c r="L366" s="26">
        <v>357</v>
      </c>
      <c r="M366" s="41">
        <v>8531094.4396343734</v>
      </c>
      <c r="O366" s="26">
        <v>357</v>
      </c>
      <c r="P366" s="41">
        <v>8531094.4396343734</v>
      </c>
    </row>
    <row r="367" spans="12:16" x14ac:dyDescent="0.3">
      <c r="L367" s="26">
        <v>358</v>
      </c>
      <c r="M367" s="41">
        <v>0</v>
      </c>
      <c r="O367" s="26">
        <v>358</v>
      </c>
      <c r="P367" s="41">
        <v>0</v>
      </c>
    </row>
    <row r="368" spans="12:16" x14ac:dyDescent="0.3">
      <c r="L368" s="26">
        <v>359</v>
      </c>
      <c r="M368" s="41">
        <v>0</v>
      </c>
      <c r="O368" s="26">
        <v>359</v>
      </c>
      <c r="P368" s="41">
        <v>0</v>
      </c>
    </row>
    <row r="369" spans="12:16" x14ac:dyDescent="0.3">
      <c r="L369" s="26">
        <v>360</v>
      </c>
      <c r="M369" s="41">
        <v>10200225.459062634</v>
      </c>
      <c r="O369" s="26">
        <v>360</v>
      </c>
      <c r="P369" s="41">
        <v>0</v>
      </c>
    </row>
    <row r="370" spans="12:16" x14ac:dyDescent="0.3">
      <c r="L370" s="26">
        <v>361</v>
      </c>
      <c r="M370" s="41">
        <v>0</v>
      </c>
      <c r="O370" s="26">
        <v>361</v>
      </c>
      <c r="P370" s="41">
        <v>0</v>
      </c>
    </row>
    <row r="371" spans="12:16" x14ac:dyDescent="0.3">
      <c r="L371" s="26">
        <v>362</v>
      </c>
      <c r="M371" s="41">
        <v>4164980.1947174296</v>
      </c>
      <c r="O371" s="26">
        <v>362</v>
      </c>
      <c r="P371" s="41">
        <v>4164980.1947174296</v>
      </c>
    </row>
    <row r="372" spans="12:16" x14ac:dyDescent="0.3">
      <c r="L372" s="26">
        <v>363</v>
      </c>
      <c r="M372" s="41">
        <v>8458021.3995908312</v>
      </c>
      <c r="O372" s="26">
        <v>363</v>
      </c>
      <c r="P372" s="41">
        <v>8458021.3995908312</v>
      </c>
    </row>
    <row r="373" spans="12:16" x14ac:dyDescent="0.3">
      <c r="L373" s="26">
        <v>364</v>
      </c>
      <c r="M373" s="41">
        <v>11377175.958345475</v>
      </c>
      <c r="O373" s="26">
        <v>364</v>
      </c>
      <c r="P373" s="41">
        <v>11377175.958345475</v>
      </c>
    </row>
    <row r="374" spans="12:16" x14ac:dyDescent="0.3">
      <c r="L374" s="26">
        <v>365</v>
      </c>
      <c r="M374" s="41">
        <v>0</v>
      </c>
      <c r="O374" s="26">
        <v>365</v>
      </c>
      <c r="P374" s="41">
        <v>0</v>
      </c>
    </row>
    <row r="375" spans="12:16" x14ac:dyDescent="0.3">
      <c r="L375" s="26">
        <v>366</v>
      </c>
      <c r="M375" s="41">
        <v>0</v>
      </c>
      <c r="O375" s="26">
        <v>366</v>
      </c>
      <c r="P375" s="41">
        <v>0</v>
      </c>
    </row>
    <row r="376" spans="12:16" x14ac:dyDescent="0.3">
      <c r="L376" s="26">
        <v>367</v>
      </c>
      <c r="M376" s="41">
        <v>0</v>
      </c>
      <c r="O376" s="26">
        <v>367</v>
      </c>
      <c r="P376" s="41">
        <v>0</v>
      </c>
    </row>
    <row r="377" spans="12:16" x14ac:dyDescent="0.3">
      <c r="L377" s="26">
        <v>368</v>
      </c>
      <c r="M377" s="41">
        <v>0</v>
      </c>
      <c r="O377" s="26">
        <v>368</v>
      </c>
      <c r="P377" s="41">
        <v>0</v>
      </c>
    </row>
    <row r="378" spans="12:16" x14ac:dyDescent="0.3">
      <c r="L378" s="26">
        <v>369</v>
      </c>
      <c r="M378" s="41">
        <v>22977405.811449125</v>
      </c>
      <c r="O378" s="26">
        <v>369</v>
      </c>
      <c r="P378" s="41">
        <v>22977405.811449125</v>
      </c>
    </row>
    <row r="379" spans="12:16" x14ac:dyDescent="0.3">
      <c r="L379" s="26">
        <v>370</v>
      </c>
      <c r="M379" s="41">
        <v>0</v>
      </c>
      <c r="O379" s="26">
        <v>370</v>
      </c>
      <c r="P379" s="41">
        <v>0</v>
      </c>
    </row>
    <row r="380" spans="12:16" x14ac:dyDescent="0.3">
      <c r="L380" s="26">
        <v>371</v>
      </c>
      <c r="M380" s="41">
        <v>29309267.093426891</v>
      </c>
      <c r="O380" s="26">
        <v>371</v>
      </c>
      <c r="P380" s="41">
        <v>29309267.093426891</v>
      </c>
    </row>
    <row r="381" spans="12:16" x14ac:dyDescent="0.3">
      <c r="L381" s="26">
        <v>372</v>
      </c>
      <c r="M381" s="41">
        <v>7832649.2490478335</v>
      </c>
      <c r="O381" s="26">
        <v>372</v>
      </c>
      <c r="P381" s="41">
        <v>7832649.2490478335</v>
      </c>
    </row>
    <row r="382" spans="12:16" x14ac:dyDescent="0.3">
      <c r="L382" s="26">
        <v>373</v>
      </c>
      <c r="M382" s="41">
        <v>47080659.3102016</v>
      </c>
      <c r="O382" s="26">
        <v>373</v>
      </c>
      <c r="P382" s="41">
        <v>47080659.3102016</v>
      </c>
    </row>
    <row r="383" spans="12:16" x14ac:dyDescent="0.3">
      <c r="L383" s="26">
        <v>374</v>
      </c>
      <c r="M383" s="41">
        <v>5877034.8521221336</v>
      </c>
      <c r="O383" s="26">
        <v>374</v>
      </c>
      <c r="P383" s="41">
        <v>5877034.8521221336</v>
      </c>
    </row>
    <row r="384" spans="12:16" x14ac:dyDescent="0.3">
      <c r="L384" s="26">
        <v>375</v>
      </c>
      <c r="M384" s="41">
        <v>9507594.9678804781</v>
      </c>
      <c r="O384" s="26">
        <v>375</v>
      </c>
      <c r="P384" s="41">
        <v>9507594.9678804781</v>
      </c>
    </row>
    <row r="385" spans="12:16" x14ac:dyDescent="0.3">
      <c r="L385" s="26">
        <v>376</v>
      </c>
      <c r="M385" s="41">
        <v>0</v>
      </c>
      <c r="O385" s="26">
        <v>376</v>
      </c>
      <c r="P385" s="41">
        <v>0</v>
      </c>
    </row>
    <row r="386" spans="12:16" x14ac:dyDescent="0.3">
      <c r="L386" s="26">
        <v>377</v>
      </c>
      <c r="M386" s="41">
        <v>0</v>
      </c>
      <c r="O386" s="26">
        <v>377</v>
      </c>
      <c r="P386" s="41">
        <v>0</v>
      </c>
    </row>
    <row r="387" spans="12:16" x14ac:dyDescent="0.3">
      <c r="L387" s="26">
        <v>378</v>
      </c>
      <c r="M387" s="41">
        <v>10324036.787935587</v>
      </c>
      <c r="O387" s="26">
        <v>378</v>
      </c>
      <c r="P387" s="41">
        <v>10324036.787935587</v>
      </c>
    </row>
    <row r="388" spans="12:16" x14ac:dyDescent="0.3">
      <c r="L388" s="26">
        <v>379</v>
      </c>
      <c r="M388" s="41">
        <v>0</v>
      </c>
      <c r="O388" s="26">
        <v>379</v>
      </c>
      <c r="P388" s="41">
        <v>0</v>
      </c>
    </row>
    <row r="389" spans="12:16" x14ac:dyDescent="0.3">
      <c r="L389" s="26">
        <v>380</v>
      </c>
      <c r="M389" s="41">
        <v>0</v>
      </c>
      <c r="O389" s="26">
        <v>380</v>
      </c>
      <c r="P389" s="41">
        <v>0</v>
      </c>
    </row>
    <row r="390" spans="12:16" x14ac:dyDescent="0.3">
      <c r="L390" s="26">
        <v>381</v>
      </c>
      <c r="M390" s="41">
        <v>0</v>
      </c>
      <c r="O390" s="26">
        <v>381</v>
      </c>
      <c r="P390" s="41">
        <v>0</v>
      </c>
    </row>
    <row r="391" spans="12:16" x14ac:dyDescent="0.3">
      <c r="L391" s="26">
        <v>382</v>
      </c>
      <c r="M391" s="41">
        <v>0</v>
      </c>
      <c r="O391" s="26">
        <v>382</v>
      </c>
      <c r="P391" s="41">
        <v>0</v>
      </c>
    </row>
    <row r="392" spans="12:16" x14ac:dyDescent="0.3">
      <c r="L392" s="26">
        <v>383</v>
      </c>
      <c r="M392" s="41">
        <v>0</v>
      </c>
      <c r="O392" s="26">
        <v>383</v>
      </c>
      <c r="P392" s="41">
        <v>0</v>
      </c>
    </row>
    <row r="393" spans="12:16" x14ac:dyDescent="0.3">
      <c r="L393" s="26">
        <v>384</v>
      </c>
      <c r="M393" s="41">
        <v>0</v>
      </c>
      <c r="O393" s="26">
        <v>384</v>
      </c>
      <c r="P393" s="41">
        <v>0</v>
      </c>
    </row>
    <row r="394" spans="12:16" x14ac:dyDescent="0.3">
      <c r="L394" s="26">
        <v>385</v>
      </c>
      <c r="M394" s="41">
        <v>12906977.85349137</v>
      </c>
      <c r="O394" s="26">
        <v>385</v>
      </c>
      <c r="P394" s="41">
        <v>12906977.85349137</v>
      </c>
    </row>
    <row r="395" spans="12:16" x14ac:dyDescent="0.3">
      <c r="L395" s="26">
        <v>386</v>
      </c>
      <c r="M395" s="41">
        <v>11770730.597353268</v>
      </c>
      <c r="O395" s="26">
        <v>386</v>
      </c>
      <c r="P395" s="41">
        <v>11770730.597353268</v>
      </c>
    </row>
    <row r="396" spans="12:16" x14ac:dyDescent="0.3">
      <c r="L396" s="26">
        <v>387</v>
      </c>
      <c r="M396" s="41">
        <v>16030982.424806179</v>
      </c>
      <c r="O396" s="26">
        <v>387</v>
      </c>
      <c r="P396" s="41">
        <v>16030982.424806179</v>
      </c>
    </row>
    <row r="397" spans="12:16" x14ac:dyDescent="0.3">
      <c r="L397" s="26">
        <v>388</v>
      </c>
      <c r="M397" s="41">
        <v>0</v>
      </c>
      <c r="O397" s="26">
        <v>388</v>
      </c>
      <c r="P397" s="41">
        <v>0</v>
      </c>
    </row>
    <row r="398" spans="12:16" x14ac:dyDescent="0.3">
      <c r="L398" s="26">
        <v>389</v>
      </c>
      <c r="M398" s="41">
        <v>27984405.135810755</v>
      </c>
      <c r="O398" s="26">
        <v>389</v>
      </c>
      <c r="P398" s="41">
        <v>27984405.135810755</v>
      </c>
    </row>
    <row r="399" spans="12:16" x14ac:dyDescent="0.3">
      <c r="L399" s="26">
        <v>390</v>
      </c>
      <c r="M399" s="41">
        <v>12352710.095543001</v>
      </c>
      <c r="O399" s="26">
        <v>390</v>
      </c>
      <c r="P399" s="41">
        <v>12352710.095543001</v>
      </c>
    </row>
    <row r="400" spans="12:16" x14ac:dyDescent="0.3">
      <c r="L400" s="26">
        <v>391</v>
      </c>
      <c r="M400" s="41">
        <v>15018909.385818951</v>
      </c>
      <c r="O400" s="26">
        <v>391</v>
      </c>
      <c r="P400" s="41">
        <v>15018909.385818951</v>
      </c>
    </row>
    <row r="401" spans="12:16" x14ac:dyDescent="0.3">
      <c r="L401" s="26">
        <v>392</v>
      </c>
      <c r="M401" s="41">
        <v>0</v>
      </c>
      <c r="O401" s="26">
        <v>392</v>
      </c>
      <c r="P401" s="41">
        <v>0</v>
      </c>
    </row>
    <row r="402" spans="12:16" x14ac:dyDescent="0.3">
      <c r="L402" s="26">
        <v>393</v>
      </c>
      <c r="M402" s="41">
        <v>11686641.680592574</v>
      </c>
      <c r="O402" s="26">
        <v>393</v>
      </c>
      <c r="P402" s="41">
        <v>11686641.680592574</v>
      </c>
    </row>
    <row r="403" spans="12:16" x14ac:dyDescent="0.3">
      <c r="L403" s="26">
        <v>394</v>
      </c>
      <c r="M403" s="41">
        <v>0</v>
      </c>
      <c r="O403" s="26">
        <v>394</v>
      </c>
      <c r="P403" s="41">
        <v>0</v>
      </c>
    </row>
    <row r="404" spans="12:16" x14ac:dyDescent="0.3">
      <c r="L404" s="26">
        <v>395</v>
      </c>
      <c r="M404" s="41">
        <v>0</v>
      </c>
      <c r="O404" s="26">
        <v>395</v>
      </c>
      <c r="P404" s="41">
        <v>0</v>
      </c>
    </row>
    <row r="405" spans="12:16" x14ac:dyDescent="0.3">
      <c r="L405" s="26">
        <v>396</v>
      </c>
      <c r="M405" s="41">
        <v>0</v>
      </c>
      <c r="O405" s="26">
        <v>396</v>
      </c>
      <c r="P405" s="41">
        <v>0</v>
      </c>
    </row>
    <row r="406" spans="12:16" x14ac:dyDescent="0.3">
      <c r="L406" s="26">
        <v>397</v>
      </c>
      <c r="M406" s="41">
        <v>25595656.439170968</v>
      </c>
      <c r="O406" s="26">
        <v>397</v>
      </c>
      <c r="P406" s="41">
        <v>25595656.439170968</v>
      </c>
    </row>
    <row r="407" spans="12:16" x14ac:dyDescent="0.3">
      <c r="L407" s="26">
        <v>398</v>
      </c>
      <c r="M407" s="41">
        <v>0</v>
      </c>
      <c r="O407" s="26">
        <v>398</v>
      </c>
      <c r="P407" s="41">
        <v>0</v>
      </c>
    </row>
    <row r="408" spans="12:16" x14ac:dyDescent="0.3">
      <c r="L408" s="26">
        <v>399</v>
      </c>
      <c r="M408" s="41">
        <v>11361515.738205625</v>
      </c>
      <c r="O408" s="26">
        <v>399</v>
      </c>
      <c r="P408" s="41">
        <v>0</v>
      </c>
    </row>
    <row r="409" spans="12:16" x14ac:dyDescent="0.3">
      <c r="L409" s="26">
        <v>400</v>
      </c>
      <c r="M409" s="41">
        <v>12567174.960785428</v>
      </c>
      <c r="O409" s="26">
        <v>400</v>
      </c>
      <c r="P409" s="41">
        <v>12567174.960785428</v>
      </c>
    </row>
    <row r="410" spans="12:16" x14ac:dyDescent="0.3">
      <c r="L410" s="26">
        <v>401</v>
      </c>
      <c r="M410" s="41">
        <v>11752248.215259852</v>
      </c>
      <c r="O410" s="26">
        <v>401</v>
      </c>
      <c r="P410" s="41">
        <v>11752248.215259852</v>
      </c>
    </row>
    <row r="411" spans="12:16" x14ac:dyDescent="0.3">
      <c r="L411" s="26">
        <v>402</v>
      </c>
      <c r="M411" s="41">
        <v>44854960.301603034</v>
      </c>
      <c r="O411" s="26">
        <v>402</v>
      </c>
      <c r="P411" s="41">
        <v>44854960.301603034</v>
      </c>
    </row>
    <row r="412" spans="12:16" x14ac:dyDescent="0.3">
      <c r="L412" s="26">
        <v>403</v>
      </c>
      <c r="M412" s="41">
        <v>0</v>
      </c>
      <c r="O412" s="26">
        <v>403</v>
      </c>
      <c r="P412" s="41">
        <v>0</v>
      </c>
    </row>
    <row r="413" spans="12:16" x14ac:dyDescent="0.3">
      <c r="L413" s="26">
        <v>404</v>
      </c>
      <c r="M413" s="41">
        <v>0</v>
      </c>
      <c r="O413" s="26">
        <v>404</v>
      </c>
      <c r="P413" s="41">
        <v>0</v>
      </c>
    </row>
    <row r="414" spans="12:16" x14ac:dyDescent="0.3">
      <c r="L414" s="26">
        <v>405</v>
      </c>
      <c r="M414" s="41">
        <v>6993950.9488397008</v>
      </c>
      <c r="O414" s="26">
        <v>405</v>
      </c>
      <c r="P414" s="41">
        <v>0</v>
      </c>
    </row>
    <row r="415" spans="12:16" x14ac:dyDescent="0.3">
      <c r="L415" s="26">
        <v>406</v>
      </c>
      <c r="M415" s="41">
        <v>0</v>
      </c>
      <c r="O415" s="26">
        <v>406</v>
      </c>
      <c r="P415" s="41">
        <v>0</v>
      </c>
    </row>
    <row r="416" spans="12:16" x14ac:dyDescent="0.3">
      <c r="L416" s="26">
        <v>407</v>
      </c>
      <c r="M416" s="41">
        <v>0</v>
      </c>
      <c r="O416" s="26">
        <v>407</v>
      </c>
      <c r="P416" s="41">
        <v>0</v>
      </c>
    </row>
    <row r="417" spans="12:16" x14ac:dyDescent="0.3">
      <c r="L417" s="26">
        <v>408</v>
      </c>
      <c r="M417" s="41">
        <v>0</v>
      </c>
      <c r="O417" s="26">
        <v>408</v>
      </c>
      <c r="P417" s="41">
        <v>0</v>
      </c>
    </row>
    <row r="418" spans="12:16" x14ac:dyDescent="0.3">
      <c r="L418" s="26">
        <v>409</v>
      </c>
      <c r="M418" s="41">
        <v>11207174.028719073</v>
      </c>
      <c r="O418" s="26">
        <v>409</v>
      </c>
      <c r="P418" s="41">
        <v>11207174.028719073</v>
      </c>
    </row>
    <row r="419" spans="12:16" x14ac:dyDescent="0.3">
      <c r="L419" s="26">
        <v>410</v>
      </c>
      <c r="M419" s="41">
        <v>0</v>
      </c>
      <c r="O419" s="26">
        <v>410</v>
      </c>
      <c r="P419" s="41">
        <v>0</v>
      </c>
    </row>
    <row r="420" spans="12:16" x14ac:dyDescent="0.3">
      <c r="L420" s="26">
        <v>411</v>
      </c>
      <c r="M420" s="41">
        <v>12920256.11457302</v>
      </c>
      <c r="O420" s="26">
        <v>411</v>
      </c>
      <c r="P420" s="41">
        <v>12920256.11457302</v>
      </c>
    </row>
    <row r="421" spans="12:16" x14ac:dyDescent="0.3">
      <c r="L421" s="26">
        <v>412</v>
      </c>
      <c r="M421" s="41">
        <v>0</v>
      </c>
      <c r="O421" s="26">
        <v>412</v>
      </c>
      <c r="P421" s="41">
        <v>0</v>
      </c>
    </row>
    <row r="422" spans="12:16" x14ac:dyDescent="0.3">
      <c r="L422" s="26">
        <v>413</v>
      </c>
      <c r="M422" s="41">
        <v>10407038.616760474</v>
      </c>
      <c r="O422" s="26">
        <v>413</v>
      </c>
      <c r="P422" s="41">
        <v>10407038.616760474</v>
      </c>
    </row>
    <row r="423" spans="12:16" x14ac:dyDescent="0.3">
      <c r="L423" s="26">
        <v>414</v>
      </c>
      <c r="M423" s="41">
        <v>10071954.828313461</v>
      </c>
      <c r="O423" s="26">
        <v>414</v>
      </c>
      <c r="P423" s="41">
        <v>10071954.828313461</v>
      </c>
    </row>
    <row r="424" spans="12:16" x14ac:dyDescent="0.3">
      <c r="L424" s="26">
        <v>415</v>
      </c>
      <c r="M424" s="41">
        <v>0</v>
      </c>
      <c r="O424" s="26">
        <v>415</v>
      </c>
      <c r="P424" s="41">
        <v>0</v>
      </c>
    </row>
    <row r="425" spans="12:16" x14ac:dyDescent="0.3">
      <c r="L425" s="26">
        <v>416</v>
      </c>
      <c r="M425" s="41">
        <v>0</v>
      </c>
      <c r="O425" s="26">
        <v>416</v>
      </c>
      <c r="P425" s="41">
        <v>0</v>
      </c>
    </row>
    <row r="426" spans="12:16" x14ac:dyDescent="0.3">
      <c r="L426" s="26">
        <v>417</v>
      </c>
      <c r="M426" s="41">
        <v>0</v>
      </c>
      <c r="O426" s="26">
        <v>417</v>
      </c>
      <c r="P426" s="41">
        <v>0</v>
      </c>
    </row>
    <row r="427" spans="12:16" x14ac:dyDescent="0.3">
      <c r="L427" s="26">
        <v>418</v>
      </c>
      <c r="M427" s="41">
        <v>0</v>
      </c>
      <c r="O427" s="26">
        <v>418</v>
      </c>
      <c r="P427" s="41">
        <v>0</v>
      </c>
    </row>
    <row r="428" spans="12:16" x14ac:dyDescent="0.3">
      <c r="L428" s="26">
        <v>419</v>
      </c>
      <c r="M428" s="41">
        <v>0</v>
      </c>
      <c r="O428" s="26">
        <v>419</v>
      </c>
      <c r="P428" s="41">
        <v>0</v>
      </c>
    </row>
    <row r="429" spans="12:16" x14ac:dyDescent="0.3">
      <c r="L429" s="26">
        <v>420</v>
      </c>
      <c r="M429" s="41">
        <v>8908738.8364272937</v>
      </c>
      <c r="O429" s="26">
        <v>420</v>
      </c>
      <c r="P429" s="41">
        <v>8908738.8364272937</v>
      </c>
    </row>
    <row r="430" spans="12:16" x14ac:dyDescent="0.3">
      <c r="L430" s="26">
        <v>421</v>
      </c>
      <c r="M430" s="41">
        <v>0</v>
      </c>
      <c r="O430" s="26">
        <v>421</v>
      </c>
      <c r="P430" s="41">
        <v>0</v>
      </c>
    </row>
    <row r="431" spans="12:16" x14ac:dyDescent="0.3">
      <c r="L431" s="26">
        <v>422</v>
      </c>
      <c r="M431" s="41">
        <v>5219170.2963817921</v>
      </c>
      <c r="O431" s="26">
        <v>422</v>
      </c>
      <c r="P431" s="41">
        <v>5219170.2963817921</v>
      </c>
    </row>
    <row r="432" spans="12:16" x14ac:dyDescent="0.3">
      <c r="L432" s="26">
        <v>423</v>
      </c>
      <c r="M432" s="41">
        <v>20600459.03114941</v>
      </c>
      <c r="O432" s="26">
        <v>423</v>
      </c>
      <c r="P432" s="41">
        <v>20600459.03114941</v>
      </c>
    </row>
    <row r="433" spans="12:16" x14ac:dyDescent="0.3">
      <c r="L433" s="26">
        <v>424</v>
      </c>
      <c r="M433" s="41">
        <v>22762824.60944622</v>
      </c>
      <c r="O433" s="26">
        <v>424</v>
      </c>
      <c r="P433" s="41">
        <v>11859344.053643728</v>
      </c>
    </row>
    <row r="434" spans="12:16" x14ac:dyDescent="0.3">
      <c r="L434" s="26">
        <v>425</v>
      </c>
      <c r="M434" s="41">
        <v>0</v>
      </c>
      <c r="O434" s="26">
        <v>425</v>
      </c>
      <c r="P434" s="41">
        <v>0</v>
      </c>
    </row>
    <row r="435" spans="12:16" x14ac:dyDescent="0.3">
      <c r="L435" s="26">
        <v>426</v>
      </c>
      <c r="M435" s="41">
        <v>9100307.3024580646</v>
      </c>
      <c r="O435" s="26">
        <v>426</v>
      </c>
      <c r="P435" s="41">
        <v>9100307.3024580646</v>
      </c>
    </row>
    <row r="436" spans="12:16" x14ac:dyDescent="0.3">
      <c r="L436" s="26">
        <v>427</v>
      </c>
      <c r="M436" s="41">
        <v>0</v>
      </c>
      <c r="O436" s="26">
        <v>427</v>
      </c>
      <c r="P436" s="41">
        <v>0</v>
      </c>
    </row>
    <row r="437" spans="12:16" x14ac:dyDescent="0.3">
      <c r="L437" s="26">
        <v>428</v>
      </c>
      <c r="M437" s="41">
        <v>13746283.708246879</v>
      </c>
      <c r="O437" s="26">
        <v>428</v>
      </c>
      <c r="P437" s="41">
        <v>13746283.708246879</v>
      </c>
    </row>
    <row r="438" spans="12:16" x14ac:dyDescent="0.3">
      <c r="L438" s="26">
        <v>429</v>
      </c>
      <c r="M438" s="41">
        <v>8270317.8089216994</v>
      </c>
      <c r="O438" s="26">
        <v>429</v>
      </c>
      <c r="P438" s="41">
        <v>8270317.8089216994</v>
      </c>
    </row>
    <row r="439" spans="12:16" x14ac:dyDescent="0.3">
      <c r="L439" s="26">
        <v>430</v>
      </c>
      <c r="M439" s="41">
        <v>9516521.166398894</v>
      </c>
      <c r="O439" s="26">
        <v>430</v>
      </c>
      <c r="P439" s="41">
        <v>0</v>
      </c>
    </row>
    <row r="440" spans="12:16" x14ac:dyDescent="0.3">
      <c r="L440" s="26">
        <v>431</v>
      </c>
      <c r="M440" s="41">
        <v>0</v>
      </c>
      <c r="O440" s="26">
        <v>431</v>
      </c>
      <c r="P440" s="41">
        <v>0</v>
      </c>
    </row>
    <row r="441" spans="12:16" x14ac:dyDescent="0.3">
      <c r="L441" s="26">
        <v>432</v>
      </c>
      <c r="M441" s="41">
        <v>10928209.191653453</v>
      </c>
      <c r="O441" s="26">
        <v>432</v>
      </c>
      <c r="P441" s="41">
        <v>10928209.191653453</v>
      </c>
    </row>
    <row r="442" spans="12:16" x14ac:dyDescent="0.3">
      <c r="L442" s="26">
        <v>433</v>
      </c>
      <c r="M442" s="41">
        <v>0</v>
      </c>
      <c r="O442" s="26">
        <v>433</v>
      </c>
      <c r="P442" s="41">
        <v>0</v>
      </c>
    </row>
    <row r="443" spans="12:16" x14ac:dyDescent="0.3">
      <c r="L443" s="26">
        <v>434</v>
      </c>
      <c r="M443" s="41">
        <v>27032002.550761335</v>
      </c>
      <c r="O443" s="26">
        <v>434</v>
      </c>
      <c r="P443" s="41">
        <v>27032002.550761335</v>
      </c>
    </row>
    <row r="444" spans="12:16" x14ac:dyDescent="0.3">
      <c r="L444" s="26">
        <v>435</v>
      </c>
      <c r="M444" s="41">
        <v>4745427.5066828188</v>
      </c>
      <c r="O444" s="26">
        <v>435</v>
      </c>
      <c r="P444" s="41">
        <v>4745427.5066828188</v>
      </c>
    </row>
    <row r="445" spans="12:16" x14ac:dyDescent="0.3">
      <c r="L445" s="26">
        <v>436</v>
      </c>
      <c r="M445" s="41">
        <v>0</v>
      </c>
      <c r="O445" s="26">
        <v>436</v>
      </c>
      <c r="P445" s="41">
        <v>0</v>
      </c>
    </row>
    <row r="446" spans="12:16" x14ac:dyDescent="0.3">
      <c r="L446" s="26">
        <v>437</v>
      </c>
      <c r="M446" s="41">
        <v>0</v>
      </c>
      <c r="O446" s="26">
        <v>437</v>
      </c>
      <c r="P446" s="41">
        <v>0</v>
      </c>
    </row>
    <row r="447" spans="12:16" x14ac:dyDescent="0.3">
      <c r="L447" s="26">
        <v>438</v>
      </c>
      <c r="M447" s="41">
        <v>0</v>
      </c>
      <c r="O447" s="26">
        <v>438</v>
      </c>
      <c r="P447" s="41">
        <v>0</v>
      </c>
    </row>
    <row r="448" spans="12:16" x14ac:dyDescent="0.3">
      <c r="L448" s="26">
        <v>439</v>
      </c>
      <c r="M448" s="41">
        <v>21882037.503715932</v>
      </c>
      <c r="O448" s="26">
        <v>439</v>
      </c>
      <c r="P448" s="41">
        <v>21882037.503715932</v>
      </c>
    </row>
    <row r="449" spans="12:16" x14ac:dyDescent="0.3">
      <c r="L449" s="26">
        <v>440</v>
      </c>
      <c r="M449" s="41">
        <v>0</v>
      </c>
      <c r="O449" s="26">
        <v>440</v>
      </c>
      <c r="P449" s="41">
        <v>0</v>
      </c>
    </row>
    <row r="450" spans="12:16" x14ac:dyDescent="0.3">
      <c r="L450" s="26">
        <v>441</v>
      </c>
      <c r="M450" s="41">
        <v>44633837.555291414</v>
      </c>
      <c r="O450" s="26">
        <v>441</v>
      </c>
      <c r="P450" s="41">
        <v>44633837.555291414</v>
      </c>
    </row>
    <row r="451" spans="12:16" x14ac:dyDescent="0.3">
      <c r="L451" s="26">
        <v>442</v>
      </c>
      <c r="M451" s="41">
        <v>22793171.063194938</v>
      </c>
      <c r="O451" s="26">
        <v>442</v>
      </c>
      <c r="P451" s="41">
        <v>22793171.063194938</v>
      </c>
    </row>
    <row r="452" spans="12:16" x14ac:dyDescent="0.3">
      <c r="L452" s="26">
        <v>443</v>
      </c>
      <c r="M452" s="41">
        <v>0</v>
      </c>
      <c r="O452" s="26">
        <v>443</v>
      </c>
      <c r="P452" s="41">
        <v>0</v>
      </c>
    </row>
    <row r="453" spans="12:16" x14ac:dyDescent="0.3">
      <c r="L453" s="26">
        <v>444</v>
      </c>
      <c r="M453" s="41">
        <v>0</v>
      </c>
      <c r="O453" s="26">
        <v>444</v>
      </c>
      <c r="P453" s="41">
        <v>0</v>
      </c>
    </row>
    <row r="454" spans="12:16" x14ac:dyDescent="0.3">
      <c r="L454" s="26">
        <v>445</v>
      </c>
      <c r="M454" s="41">
        <v>0</v>
      </c>
      <c r="O454" s="26">
        <v>445</v>
      </c>
      <c r="P454" s="41">
        <v>0</v>
      </c>
    </row>
    <row r="455" spans="12:16" x14ac:dyDescent="0.3">
      <c r="L455" s="26">
        <v>446</v>
      </c>
      <c r="M455" s="41">
        <v>12004462.97406619</v>
      </c>
      <c r="O455" s="26">
        <v>446</v>
      </c>
      <c r="P455" s="41">
        <v>12004462.97406619</v>
      </c>
    </row>
    <row r="456" spans="12:16" x14ac:dyDescent="0.3">
      <c r="L456" s="26">
        <v>447</v>
      </c>
      <c r="M456" s="41">
        <v>0</v>
      </c>
      <c r="O456" s="26">
        <v>447</v>
      </c>
      <c r="P456" s="41">
        <v>0</v>
      </c>
    </row>
    <row r="457" spans="12:16" x14ac:dyDescent="0.3">
      <c r="L457" s="26">
        <v>448</v>
      </c>
      <c r="M457" s="41">
        <v>30587165.366863318</v>
      </c>
      <c r="O457" s="26">
        <v>448</v>
      </c>
      <c r="P457" s="41">
        <v>30587165.366863318</v>
      </c>
    </row>
    <row r="458" spans="12:16" x14ac:dyDescent="0.3">
      <c r="L458" s="26">
        <v>449</v>
      </c>
      <c r="M458" s="41">
        <v>0</v>
      </c>
      <c r="O458" s="26">
        <v>449</v>
      </c>
      <c r="P458" s="41">
        <v>0</v>
      </c>
    </row>
    <row r="459" spans="12:16" x14ac:dyDescent="0.3">
      <c r="L459" s="26">
        <v>450</v>
      </c>
      <c r="M459" s="41">
        <v>19366045.620856687</v>
      </c>
      <c r="O459" s="26">
        <v>450</v>
      </c>
      <c r="P459" s="41">
        <v>19366045.620856687</v>
      </c>
    </row>
    <row r="460" spans="12:16" x14ac:dyDescent="0.3">
      <c r="L460" s="26">
        <v>451</v>
      </c>
      <c r="M460" s="41">
        <v>6183887.5224306993</v>
      </c>
      <c r="O460" s="26">
        <v>451</v>
      </c>
      <c r="P460" s="41">
        <v>6183887.5224306993</v>
      </c>
    </row>
    <row r="461" spans="12:16" x14ac:dyDescent="0.3">
      <c r="L461" s="26">
        <v>452</v>
      </c>
      <c r="M461" s="41">
        <v>5544529.1949946461</v>
      </c>
      <c r="O461" s="26">
        <v>452</v>
      </c>
      <c r="P461" s="41">
        <v>0</v>
      </c>
    </row>
    <row r="462" spans="12:16" x14ac:dyDescent="0.3">
      <c r="L462" s="26">
        <v>453</v>
      </c>
      <c r="M462" s="41">
        <v>0</v>
      </c>
      <c r="O462" s="26">
        <v>453</v>
      </c>
      <c r="P462" s="41">
        <v>0</v>
      </c>
    </row>
    <row r="463" spans="12:16" x14ac:dyDescent="0.3">
      <c r="L463" s="26">
        <v>454</v>
      </c>
      <c r="M463" s="41">
        <v>0</v>
      </c>
      <c r="O463" s="26">
        <v>454</v>
      </c>
      <c r="P463" s="41">
        <v>0</v>
      </c>
    </row>
    <row r="464" spans="12:16" x14ac:dyDescent="0.3">
      <c r="L464" s="26">
        <v>455</v>
      </c>
      <c r="M464" s="41">
        <v>9996218.049037125</v>
      </c>
      <c r="O464" s="26">
        <v>455</v>
      </c>
      <c r="P464" s="41">
        <v>9996218.049037125</v>
      </c>
    </row>
    <row r="465" spans="12:16" x14ac:dyDescent="0.3">
      <c r="L465" s="26">
        <v>456</v>
      </c>
      <c r="M465" s="41">
        <v>23340402.486924443</v>
      </c>
      <c r="O465" s="26">
        <v>456</v>
      </c>
      <c r="P465" s="41">
        <v>23340402.486924443</v>
      </c>
    </row>
    <row r="466" spans="12:16" x14ac:dyDescent="0.3">
      <c r="L466" s="26">
        <v>457</v>
      </c>
      <c r="M466" s="41">
        <v>14371120.06816365</v>
      </c>
      <c r="O466" s="26">
        <v>457</v>
      </c>
      <c r="P466" s="41">
        <v>14371120.06816365</v>
      </c>
    </row>
    <row r="467" spans="12:16" x14ac:dyDescent="0.3">
      <c r="L467" s="26">
        <v>458</v>
      </c>
      <c r="M467" s="41">
        <v>0</v>
      </c>
      <c r="O467" s="26">
        <v>458</v>
      </c>
      <c r="P467" s="41">
        <v>0</v>
      </c>
    </row>
    <row r="468" spans="12:16" x14ac:dyDescent="0.3">
      <c r="L468" s="26">
        <v>459</v>
      </c>
      <c r="M468" s="41">
        <v>7309720.3021930894</v>
      </c>
      <c r="O468" s="26">
        <v>459</v>
      </c>
      <c r="P468" s="41">
        <v>0</v>
      </c>
    </row>
    <row r="469" spans="12:16" x14ac:dyDescent="0.3">
      <c r="L469" s="26">
        <v>460</v>
      </c>
      <c r="M469" s="41">
        <v>12006825.392333629</v>
      </c>
      <c r="O469" s="26">
        <v>460</v>
      </c>
      <c r="P469" s="41">
        <v>12006825.392333629</v>
      </c>
    </row>
    <row r="470" spans="12:16" x14ac:dyDescent="0.3">
      <c r="L470" s="26">
        <v>461</v>
      </c>
      <c r="M470" s="41">
        <v>21756570.642913479</v>
      </c>
      <c r="O470" s="26">
        <v>461</v>
      </c>
      <c r="P470" s="41">
        <v>0</v>
      </c>
    </row>
    <row r="471" spans="12:16" x14ac:dyDescent="0.3">
      <c r="L471" s="26">
        <v>462</v>
      </c>
      <c r="M471" s="41">
        <v>0</v>
      </c>
      <c r="O471" s="26">
        <v>462</v>
      </c>
      <c r="P471" s="41">
        <v>0</v>
      </c>
    </row>
    <row r="472" spans="12:16" x14ac:dyDescent="0.3">
      <c r="L472" s="26">
        <v>463</v>
      </c>
      <c r="M472" s="41">
        <v>7813687.9433972873</v>
      </c>
      <c r="O472" s="26">
        <v>463</v>
      </c>
      <c r="P472" s="41">
        <v>7813687.9433972873</v>
      </c>
    </row>
    <row r="473" spans="12:16" x14ac:dyDescent="0.3">
      <c r="L473" s="26">
        <v>464</v>
      </c>
      <c r="M473" s="41">
        <v>6733232.2666641846</v>
      </c>
      <c r="O473" s="26">
        <v>464</v>
      </c>
      <c r="P473" s="41">
        <v>6733232.2666641846</v>
      </c>
    </row>
    <row r="474" spans="12:16" x14ac:dyDescent="0.3">
      <c r="L474" s="26">
        <v>465</v>
      </c>
      <c r="M474" s="41">
        <v>0</v>
      </c>
      <c r="O474" s="26">
        <v>465</v>
      </c>
      <c r="P474" s="41">
        <v>0</v>
      </c>
    </row>
    <row r="475" spans="12:16" x14ac:dyDescent="0.3">
      <c r="L475" s="26">
        <v>466</v>
      </c>
      <c r="M475" s="41">
        <v>22007990.634994801</v>
      </c>
      <c r="O475" s="26">
        <v>466</v>
      </c>
      <c r="P475" s="41">
        <v>22007990.634994801</v>
      </c>
    </row>
    <row r="476" spans="12:16" x14ac:dyDescent="0.3">
      <c r="L476" s="26">
        <v>467</v>
      </c>
      <c r="M476" s="41">
        <v>19496821.905537948</v>
      </c>
      <c r="O476" s="26">
        <v>467</v>
      </c>
      <c r="P476" s="41">
        <v>19496821.905537948</v>
      </c>
    </row>
    <row r="477" spans="12:16" x14ac:dyDescent="0.3">
      <c r="L477" s="26">
        <v>468</v>
      </c>
      <c r="M477" s="41">
        <v>0</v>
      </c>
      <c r="O477" s="26">
        <v>468</v>
      </c>
      <c r="P477" s="41">
        <v>0</v>
      </c>
    </row>
    <row r="478" spans="12:16" x14ac:dyDescent="0.3">
      <c r="L478" s="26">
        <v>469</v>
      </c>
      <c r="M478" s="41">
        <v>19881681.189365081</v>
      </c>
      <c r="O478" s="26">
        <v>469</v>
      </c>
      <c r="P478" s="41">
        <v>19881681.189365081</v>
      </c>
    </row>
    <row r="479" spans="12:16" x14ac:dyDescent="0.3">
      <c r="L479" s="26">
        <v>470</v>
      </c>
      <c r="M479" s="41">
        <v>10029996.114748338</v>
      </c>
      <c r="O479" s="26">
        <v>470</v>
      </c>
      <c r="P479" s="41">
        <v>10029996.114748338</v>
      </c>
    </row>
    <row r="480" spans="12:16" x14ac:dyDescent="0.3">
      <c r="L480" s="26">
        <v>471</v>
      </c>
      <c r="M480" s="41">
        <v>0</v>
      </c>
      <c r="O480" s="26">
        <v>471</v>
      </c>
      <c r="P480" s="41">
        <v>0</v>
      </c>
    </row>
    <row r="481" spans="12:16" x14ac:dyDescent="0.3">
      <c r="L481" s="26">
        <v>472</v>
      </c>
      <c r="M481" s="41">
        <v>0</v>
      </c>
      <c r="O481" s="26">
        <v>472</v>
      </c>
      <c r="P481" s="41">
        <v>0</v>
      </c>
    </row>
    <row r="482" spans="12:16" x14ac:dyDescent="0.3">
      <c r="L482" s="26">
        <v>473</v>
      </c>
      <c r="M482" s="41">
        <v>0</v>
      </c>
      <c r="O482" s="26">
        <v>473</v>
      </c>
      <c r="P482" s="41">
        <v>0</v>
      </c>
    </row>
    <row r="483" spans="12:16" x14ac:dyDescent="0.3">
      <c r="L483" s="26">
        <v>474</v>
      </c>
      <c r="M483" s="41">
        <v>0</v>
      </c>
      <c r="O483" s="26">
        <v>474</v>
      </c>
      <c r="P483" s="41">
        <v>0</v>
      </c>
    </row>
    <row r="484" spans="12:16" x14ac:dyDescent="0.3">
      <c r="L484" s="26">
        <v>475</v>
      </c>
      <c r="M484" s="41">
        <v>0</v>
      </c>
      <c r="O484" s="26">
        <v>475</v>
      </c>
      <c r="P484" s="41">
        <v>0</v>
      </c>
    </row>
    <row r="485" spans="12:16" x14ac:dyDescent="0.3">
      <c r="L485" s="26">
        <v>476</v>
      </c>
      <c r="M485" s="41">
        <v>0</v>
      </c>
      <c r="O485" s="26">
        <v>476</v>
      </c>
      <c r="P485" s="41">
        <v>0</v>
      </c>
    </row>
    <row r="486" spans="12:16" x14ac:dyDescent="0.3">
      <c r="L486" s="26">
        <v>477</v>
      </c>
      <c r="M486" s="41">
        <v>0</v>
      </c>
      <c r="O486" s="26">
        <v>477</v>
      </c>
      <c r="P486" s="41">
        <v>0</v>
      </c>
    </row>
    <row r="487" spans="12:16" x14ac:dyDescent="0.3">
      <c r="L487" s="26">
        <v>478</v>
      </c>
      <c r="M487" s="41">
        <v>13646897.554095695</v>
      </c>
      <c r="O487" s="26">
        <v>478</v>
      </c>
      <c r="P487" s="41">
        <v>0</v>
      </c>
    </row>
    <row r="488" spans="12:16" x14ac:dyDescent="0.3">
      <c r="L488" s="26">
        <v>479</v>
      </c>
      <c r="M488" s="41">
        <v>0</v>
      </c>
      <c r="O488" s="26">
        <v>479</v>
      </c>
      <c r="P488" s="41">
        <v>0</v>
      </c>
    </row>
    <row r="489" spans="12:16" x14ac:dyDescent="0.3">
      <c r="L489" s="26">
        <v>480</v>
      </c>
      <c r="M489" s="41">
        <v>18603217.641454622</v>
      </c>
      <c r="O489" s="26">
        <v>480</v>
      </c>
      <c r="P489" s="41">
        <v>18603217.641454622</v>
      </c>
    </row>
    <row r="490" spans="12:16" x14ac:dyDescent="0.3">
      <c r="L490" s="26">
        <v>481</v>
      </c>
      <c r="M490" s="41">
        <v>11764620.038500944</v>
      </c>
      <c r="O490" s="26">
        <v>481</v>
      </c>
      <c r="P490" s="41">
        <v>11764620.038500944</v>
      </c>
    </row>
    <row r="491" spans="12:16" x14ac:dyDescent="0.3">
      <c r="L491" s="26">
        <v>482</v>
      </c>
      <c r="M491" s="41">
        <v>13418965.548281088</v>
      </c>
      <c r="O491" s="26">
        <v>482</v>
      </c>
      <c r="P491" s="41">
        <v>0</v>
      </c>
    </row>
    <row r="492" spans="12:16" x14ac:dyDescent="0.3">
      <c r="L492" s="26">
        <v>483</v>
      </c>
      <c r="M492" s="41">
        <v>9861153.7847921718</v>
      </c>
      <c r="O492" s="26">
        <v>483</v>
      </c>
      <c r="P492" s="41">
        <v>9861153.7847921718</v>
      </c>
    </row>
    <row r="493" spans="12:16" x14ac:dyDescent="0.3">
      <c r="L493" s="26">
        <v>484</v>
      </c>
      <c r="M493" s="41">
        <v>0</v>
      </c>
      <c r="O493" s="26">
        <v>484</v>
      </c>
      <c r="P493" s="41">
        <v>0</v>
      </c>
    </row>
    <row r="494" spans="12:16" x14ac:dyDescent="0.3">
      <c r="L494" s="26">
        <v>485</v>
      </c>
      <c r="M494" s="41">
        <v>58398341.403375827</v>
      </c>
      <c r="O494" s="26">
        <v>485</v>
      </c>
      <c r="P494" s="41">
        <v>38782689.575411193</v>
      </c>
    </row>
    <row r="495" spans="12:16" x14ac:dyDescent="0.3">
      <c r="L495" s="26">
        <v>486</v>
      </c>
      <c r="M495" s="41">
        <v>52716751.752125025</v>
      </c>
      <c r="O495" s="26">
        <v>486</v>
      </c>
      <c r="P495" s="41">
        <v>52716751.752125025</v>
      </c>
    </row>
    <row r="496" spans="12:16" x14ac:dyDescent="0.3">
      <c r="L496" s="26">
        <v>487</v>
      </c>
      <c r="M496" s="41">
        <v>0</v>
      </c>
      <c r="O496" s="26">
        <v>487</v>
      </c>
      <c r="P496" s="41">
        <v>0</v>
      </c>
    </row>
    <row r="497" spans="12:16" x14ac:dyDescent="0.3">
      <c r="L497" s="26">
        <v>488</v>
      </c>
      <c r="M497" s="41">
        <v>24465359.71125184</v>
      </c>
      <c r="O497" s="26">
        <v>488</v>
      </c>
      <c r="P497" s="41">
        <v>24465359.71125184</v>
      </c>
    </row>
    <row r="498" spans="12:16" x14ac:dyDescent="0.3">
      <c r="L498" s="26">
        <v>489</v>
      </c>
      <c r="M498" s="41">
        <v>16099248.552795211</v>
      </c>
      <c r="O498" s="26">
        <v>489</v>
      </c>
      <c r="P498" s="41">
        <v>0</v>
      </c>
    </row>
    <row r="499" spans="12:16" x14ac:dyDescent="0.3">
      <c r="L499" s="26">
        <v>490</v>
      </c>
      <c r="M499" s="41">
        <v>0</v>
      </c>
      <c r="O499" s="26">
        <v>490</v>
      </c>
      <c r="P499" s="41">
        <v>0</v>
      </c>
    </row>
    <row r="500" spans="12:16" x14ac:dyDescent="0.3">
      <c r="L500" s="26">
        <v>491</v>
      </c>
      <c r="M500" s="41">
        <v>0</v>
      </c>
      <c r="O500" s="26">
        <v>491</v>
      </c>
      <c r="P500" s="41">
        <v>0</v>
      </c>
    </row>
    <row r="501" spans="12:16" x14ac:dyDescent="0.3">
      <c r="L501" s="26">
        <v>492</v>
      </c>
      <c r="M501" s="41">
        <v>0</v>
      </c>
      <c r="O501" s="26">
        <v>492</v>
      </c>
      <c r="P501" s="41">
        <v>0</v>
      </c>
    </row>
    <row r="502" spans="12:16" x14ac:dyDescent="0.3">
      <c r="L502" s="26">
        <v>493</v>
      </c>
      <c r="M502" s="41">
        <v>20245599.486544367</v>
      </c>
      <c r="O502" s="26">
        <v>493</v>
      </c>
      <c r="P502" s="41">
        <v>20245599.486544367</v>
      </c>
    </row>
    <row r="503" spans="12:16" x14ac:dyDescent="0.3">
      <c r="L503" s="26">
        <v>494</v>
      </c>
      <c r="M503" s="41">
        <v>0</v>
      </c>
      <c r="O503" s="26">
        <v>494</v>
      </c>
      <c r="P503" s="41">
        <v>0</v>
      </c>
    </row>
    <row r="504" spans="12:16" x14ac:dyDescent="0.3">
      <c r="L504" s="26">
        <v>495</v>
      </c>
      <c r="M504" s="41">
        <v>0</v>
      </c>
      <c r="O504" s="26">
        <v>495</v>
      </c>
      <c r="P504" s="41">
        <v>0</v>
      </c>
    </row>
    <row r="505" spans="12:16" x14ac:dyDescent="0.3">
      <c r="L505" s="26">
        <v>496</v>
      </c>
      <c r="M505" s="41">
        <v>0</v>
      </c>
      <c r="O505" s="26">
        <v>496</v>
      </c>
      <c r="P505" s="41">
        <v>0</v>
      </c>
    </row>
    <row r="506" spans="12:16" x14ac:dyDescent="0.3">
      <c r="L506" s="26">
        <v>497</v>
      </c>
      <c r="M506" s="41">
        <v>0</v>
      </c>
      <c r="O506" s="26">
        <v>497</v>
      </c>
      <c r="P506" s="41">
        <v>0</v>
      </c>
    </row>
    <row r="507" spans="12:16" x14ac:dyDescent="0.3">
      <c r="L507" s="26">
        <v>498</v>
      </c>
      <c r="M507" s="41">
        <v>9267553.2680139784</v>
      </c>
      <c r="O507" s="26">
        <v>498</v>
      </c>
      <c r="P507" s="41">
        <v>0</v>
      </c>
    </row>
    <row r="508" spans="12:16" x14ac:dyDescent="0.3">
      <c r="L508" s="26">
        <v>499</v>
      </c>
      <c r="M508" s="41">
        <v>17823380.070426863</v>
      </c>
      <c r="O508" s="26">
        <v>499</v>
      </c>
      <c r="P508" s="41">
        <v>17823380.070426863</v>
      </c>
    </row>
    <row r="509" spans="12:16" x14ac:dyDescent="0.3">
      <c r="L509" s="26">
        <v>500</v>
      </c>
      <c r="M509" s="41">
        <v>0</v>
      </c>
      <c r="O509" s="26">
        <v>500</v>
      </c>
      <c r="P509" s="41">
        <v>0</v>
      </c>
    </row>
    <row r="510" spans="12:16" x14ac:dyDescent="0.3">
      <c r="L510" s="26">
        <v>501</v>
      </c>
      <c r="M510" s="41">
        <v>26793584.456085518</v>
      </c>
      <c r="O510" s="26">
        <v>501</v>
      </c>
      <c r="P510" s="41">
        <v>26793584.456085518</v>
      </c>
    </row>
    <row r="511" spans="12:16" x14ac:dyDescent="0.3">
      <c r="L511" s="26">
        <v>502</v>
      </c>
      <c r="M511" s="41">
        <v>26546481.277830373</v>
      </c>
      <c r="O511" s="26">
        <v>502</v>
      </c>
      <c r="P511" s="41">
        <v>26546481.277830373</v>
      </c>
    </row>
    <row r="512" spans="12:16" x14ac:dyDescent="0.3">
      <c r="L512" s="26">
        <v>503</v>
      </c>
      <c r="M512" s="41">
        <v>0</v>
      </c>
      <c r="O512" s="26">
        <v>503</v>
      </c>
      <c r="P512" s="41">
        <v>0</v>
      </c>
    </row>
    <row r="513" spans="12:16" x14ac:dyDescent="0.3">
      <c r="L513" s="26">
        <v>504</v>
      </c>
      <c r="M513" s="41">
        <v>0</v>
      </c>
      <c r="O513" s="26">
        <v>504</v>
      </c>
      <c r="P513" s="41">
        <v>0</v>
      </c>
    </row>
    <row r="514" spans="12:16" x14ac:dyDescent="0.3">
      <c r="L514" s="26">
        <v>505</v>
      </c>
      <c r="M514" s="41">
        <v>0</v>
      </c>
      <c r="O514" s="26">
        <v>505</v>
      </c>
      <c r="P514" s="41">
        <v>0</v>
      </c>
    </row>
    <row r="515" spans="12:16" x14ac:dyDescent="0.3">
      <c r="L515" s="26">
        <v>506</v>
      </c>
      <c r="M515" s="41">
        <v>34009972.816901453</v>
      </c>
      <c r="O515" s="26">
        <v>506</v>
      </c>
      <c r="P515" s="41">
        <v>16376925.768710053</v>
      </c>
    </row>
    <row r="516" spans="12:16" x14ac:dyDescent="0.3">
      <c r="L516" s="26">
        <v>507</v>
      </c>
      <c r="M516" s="41">
        <v>21288591.765243839</v>
      </c>
      <c r="O516" s="26">
        <v>507</v>
      </c>
      <c r="P516" s="41">
        <v>21288591.765243839</v>
      </c>
    </row>
    <row r="517" spans="12:16" x14ac:dyDescent="0.3">
      <c r="L517" s="26">
        <v>508</v>
      </c>
      <c r="M517" s="41">
        <v>0</v>
      </c>
      <c r="O517" s="26">
        <v>508</v>
      </c>
      <c r="P517" s="41">
        <v>0</v>
      </c>
    </row>
    <row r="518" spans="12:16" x14ac:dyDescent="0.3">
      <c r="L518" s="26">
        <v>509</v>
      </c>
      <c r="M518" s="41">
        <v>0</v>
      </c>
      <c r="O518" s="26">
        <v>509</v>
      </c>
      <c r="P518" s="41">
        <v>0</v>
      </c>
    </row>
    <row r="519" spans="12:16" x14ac:dyDescent="0.3">
      <c r="L519" s="26">
        <v>510</v>
      </c>
      <c r="M519" s="41">
        <v>0</v>
      </c>
      <c r="O519" s="26">
        <v>510</v>
      </c>
      <c r="P519" s="41">
        <v>0</v>
      </c>
    </row>
    <row r="520" spans="12:16" x14ac:dyDescent="0.3">
      <c r="L520" s="26">
        <v>511</v>
      </c>
      <c r="M520" s="41">
        <v>7449131.7218049513</v>
      </c>
      <c r="O520" s="26">
        <v>511</v>
      </c>
      <c r="P520" s="41">
        <v>7449131.7218049513</v>
      </c>
    </row>
    <row r="521" spans="12:16" x14ac:dyDescent="0.3">
      <c r="L521" s="26">
        <v>512</v>
      </c>
      <c r="M521" s="41">
        <v>0</v>
      </c>
      <c r="O521" s="26">
        <v>512</v>
      </c>
      <c r="P521" s="41">
        <v>0</v>
      </c>
    </row>
    <row r="522" spans="12:16" x14ac:dyDescent="0.3">
      <c r="L522" s="26">
        <v>513</v>
      </c>
      <c r="M522" s="41">
        <v>12833172.286354126</v>
      </c>
      <c r="O522" s="26">
        <v>513</v>
      </c>
      <c r="P522" s="41">
        <v>12833172.286354126</v>
      </c>
    </row>
    <row r="523" spans="12:16" x14ac:dyDescent="0.3">
      <c r="L523" s="26">
        <v>514</v>
      </c>
      <c r="M523" s="41">
        <v>40746147.166838959</v>
      </c>
      <c r="O523" s="26">
        <v>514</v>
      </c>
      <c r="P523" s="41">
        <v>40746147.166838959</v>
      </c>
    </row>
    <row r="524" spans="12:16" x14ac:dyDescent="0.3">
      <c r="L524" s="26">
        <v>515</v>
      </c>
      <c r="M524" s="41">
        <v>0</v>
      </c>
      <c r="O524" s="26">
        <v>515</v>
      </c>
      <c r="P524" s="41">
        <v>0</v>
      </c>
    </row>
    <row r="525" spans="12:16" x14ac:dyDescent="0.3">
      <c r="L525" s="26">
        <v>516</v>
      </c>
      <c r="M525" s="41">
        <v>0</v>
      </c>
      <c r="O525" s="26">
        <v>516</v>
      </c>
      <c r="P525" s="41">
        <v>0</v>
      </c>
    </row>
    <row r="526" spans="12:16" x14ac:dyDescent="0.3">
      <c r="L526" s="26">
        <v>517</v>
      </c>
      <c r="M526" s="41">
        <v>13055029.166695295</v>
      </c>
      <c r="O526" s="26">
        <v>517</v>
      </c>
      <c r="P526" s="41">
        <v>13055029.166695295</v>
      </c>
    </row>
    <row r="527" spans="12:16" x14ac:dyDescent="0.3">
      <c r="L527" s="26">
        <v>518</v>
      </c>
      <c r="M527" s="41">
        <v>24677395.090993308</v>
      </c>
      <c r="O527" s="26">
        <v>518</v>
      </c>
      <c r="P527" s="41">
        <v>24677395.090993308</v>
      </c>
    </row>
    <row r="528" spans="12:16" x14ac:dyDescent="0.3">
      <c r="L528" s="26">
        <v>519</v>
      </c>
      <c r="M528" s="41">
        <v>14325081.994884137</v>
      </c>
      <c r="O528" s="26">
        <v>519</v>
      </c>
      <c r="P528" s="41">
        <v>14325081.994884137</v>
      </c>
    </row>
    <row r="529" spans="12:16" x14ac:dyDescent="0.3">
      <c r="L529" s="26">
        <v>520</v>
      </c>
      <c r="M529" s="41">
        <v>16711488.031434517</v>
      </c>
      <c r="O529" s="26">
        <v>520</v>
      </c>
      <c r="P529" s="41">
        <v>8294200.7201487413</v>
      </c>
    </row>
    <row r="530" spans="12:16" x14ac:dyDescent="0.3">
      <c r="L530" s="26">
        <v>521</v>
      </c>
      <c r="M530" s="41">
        <v>0</v>
      </c>
      <c r="O530" s="26">
        <v>521</v>
      </c>
      <c r="P530" s="41">
        <v>0</v>
      </c>
    </row>
    <row r="531" spans="12:16" x14ac:dyDescent="0.3">
      <c r="L531" s="26">
        <v>522</v>
      </c>
      <c r="M531" s="41">
        <v>0</v>
      </c>
      <c r="O531" s="26">
        <v>522</v>
      </c>
      <c r="P531" s="41">
        <v>0</v>
      </c>
    </row>
    <row r="532" spans="12:16" x14ac:dyDescent="0.3">
      <c r="L532" s="26">
        <v>523</v>
      </c>
      <c r="M532" s="41">
        <v>32814023.248830765</v>
      </c>
      <c r="O532" s="26">
        <v>523</v>
      </c>
      <c r="P532" s="41">
        <v>32814023.248830765</v>
      </c>
    </row>
    <row r="533" spans="12:16" x14ac:dyDescent="0.3">
      <c r="L533" s="26">
        <v>524</v>
      </c>
      <c r="M533" s="41">
        <v>12632160.785046203</v>
      </c>
      <c r="O533" s="26">
        <v>524</v>
      </c>
      <c r="P533" s="41">
        <v>0</v>
      </c>
    </row>
    <row r="534" spans="12:16" x14ac:dyDescent="0.3">
      <c r="L534" s="26">
        <v>525</v>
      </c>
      <c r="M534" s="41">
        <v>16638744.663482226</v>
      </c>
      <c r="O534" s="26">
        <v>525</v>
      </c>
      <c r="P534" s="41">
        <v>16638744.663482226</v>
      </c>
    </row>
    <row r="535" spans="12:16" x14ac:dyDescent="0.3">
      <c r="L535" s="26">
        <v>526</v>
      </c>
      <c r="M535" s="41">
        <v>5186726.956732343</v>
      </c>
      <c r="O535" s="26">
        <v>526</v>
      </c>
      <c r="P535" s="41">
        <v>5186726.956732343</v>
      </c>
    </row>
    <row r="536" spans="12:16" x14ac:dyDescent="0.3">
      <c r="L536" s="26">
        <v>527</v>
      </c>
      <c r="M536" s="41">
        <v>23142069.405106932</v>
      </c>
      <c r="O536" s="26">
        <v>527</v>
      </c>
      <c r="P536" s="41">
        <v>0</v>
      </c>
    </row>
    <row r="537" spans="12:16" x14ac:dyDescent="0.3">
      <c r="L537" s="26">
        <v>528</v>
      </c>
      <c r="M537" s="41">
        <v>6491015.9052107651</v>
      </c>
      <c r="O537" s="26">
        <v>528</v>
      </c>
      <c r="P537" s="41">
        <v>6491015.9052107651</v>
      </c>
    </row>
    <row r="538" spans="12:16" x14ac:dyDescent="0.3">
      <c r="L538" s="26">
        <v>529</v>
      </c>
      <c r="M538" s="41">
        <v>0</v>
      </c>
      <c r="O538" s="26">
        <v>529</v>
      </c>
      <c r="P538" s="41">
        <v>0</v>
      </c>
    </row>
    <row r="539" spans="12:16" x14ac:dyDescent="0.3">
      <c r="L539" s="26">
        <v>530</v>
      </c>
      <c r="M539" s="41">
        <v>0</v>
      </c>
      <c r="O539" s="26">
        <v>530</v>
      </c>
      <c r="P539" s="41">
        <v>0</v>
      </c>
    </row>
    <row r="540" spans="12:16" x14ac:dyDescent="0.3">
      <c r="L540" s="26">
        <v>531</v>
      </c>
      <c r="M540" s="41">
        <v>9509762.0857967641</v>
      </c>
      <c r="O540" s="26">
        <v>531</v>
      </c>
      <c r="P540" s="41">
        <v>9509762.0857967641</v>
      </c>
    </row>
    <row r="541" spans="12:16" x14ac:dyDescent="0.3">
      <c r="L541" s="26">
        <v>532</v>
      </c>
      <c r="M541" s="41">
        <v>0</v>
      </c>
      <c r="O541" s="26">
        <v>532</v>
      </c>
      <c r="P541" s="41">
        <v>0</v>
      </c>
    </row>
    <row r="542" spans="12:16" x14ac:dyDescent="0.3">
      <c r="L542" s="26">
        <v>533</v>
      </c>
      <c r="M542" s="41">
        <v>0</v>
      </c>
      <c r="O542" s="26">
        <v>533</v>
      </c>
      <c r="P542" s="41">
        <v>0</v>
      </c>
    </row>
    <row r="543" spans="12:16" x14ac:dyDescent="0.3">
      <c r="L543" s="26">
        <v>534</v>
      </c>
      <c r="M543" s="41">
        <v>5256522.7553474428</v>
      </c>
      <c r="O543" s="26">
        <v>534</v>
      </c>
      <c r="P543" s="41">
        <v>5256522.7553474428</v>
      </c>
    </row>
    <row r="544" spans="12:16" x14ac:dyDescent="0.3">
      <c r="L544" s="26">
        <v>535</v>
      </c>
      <c r="M544" s="41">
        <v>0</v>
      </c>
      <c r="O544" s="26">
        <v>535</v>
      </c>
      <c r="P544" s="41">
        <v>0</v>
      </c>
    </row>
    <row r="545" spans="12:16" x14ac:dyDescent="0.3">
      <c r="L545" s="26">
        <v>536</v>
      </c>
      <c r="M545" s="41">
        <v>6863341.2751890011</v>
      </c>
      <c r="O545" s="26">
        <v>536</v>
      </c>
      <c r="P545" s="41">
        <v>0</v>
      </c>
    </row>
    <row r="546" spans="12:16" x14ac:dyDescent="0.3">
      <c r="L546" s="26">
        <v>537</v>
      </c>
      <c r="M546" s="41">
        <v>0</v>
      </c>
      <c r="O546" s="26">
        <v>537</v>
      </c>
      <c r="P546" s="41">
        <v>0</v>
      </c>
    </row>
    <row r="547" spans="12:16" x14ac:dyDescent="0.3">
      <c r="L547" s="26">
        <v>538</v>
      </c>
      <c r="M547" s="41">
        <v>60491678.55423905</v>
      </c>
      <c r="O547" s="26">
        <v>538</v>
      </c>
      <c r="P547" s="41">
        <v>60491678.55423905</v>
      </c>
    </row>
    <row r="548" spans="12:16" x14ac:dyDescent="0.3">
      <c r="L548" s="26">
        <v>539</v>
      </c>
      <c r="M548" s="41">
        <v>0</v>
      </c>
      <c r="O548" s="26">
        <v>539</v>
      </c>
      <c r="P548" s="41">
        <v>0</v>
      </c>
    </row>
    <row r="549" spans="12:16" x14ac:dyDescent="0.3">
      <c r="L549" s="26">
        <v>540</v>
      </c>
      <c r="M549" s="41">
        <v>0</v>
      </c>
      <c r="O549" s="26">
        <v>540</v>
      </c>
      <c r="P549" s="41">
        <v>0</v>
      </c>
    </row>
    <row r="550" spans="12:16" x14ac:dyDescent="0.3">
      <c r="L550" s="26">
        <v>541</v>
      </c>
      <c r="M550" s="41">
        <v>22851971.257420149</v>
      </c>
      <c r="O550" s="26">
        <v>541</v>
      </c>
      <c r="P550" s="41">
        <v>22851971.257420149</v>
      </c>
    </row>
    <row r="551" spans="12:16" x14ac:dyDescent="0.3">
      <c r="L551" s="26">
        <v>542</v>
      </c>
      <c r="M551" s="41">
        <v>0</v>
      </c>
      <c r="O551" s="26">
        <v>542</v>
      </c>
      <c r="P551" s="41">
        <v>0</v>
      </c>
    </row>
    <row r="552" spans="12:16" x14ac:dyDescent="0.3">
      <c r="L552" s="26">
        <v>543</v>
      </c>
      <c r="M552" s="41">
        <v>0</v>
      </c>
      <c r="O552" s="26">
        <v>543</v>
      </c>
      <c r="P552" s="41">
        <v>0</v>
      </c>
    </row>
    <row r="553" spans="12:16" x14ac:dyDescent="0.3">
      <c r="L553" s="26">
        <v>544</v>
      </c>
      <c r="M553" s="41">
        <v>0</v>
      </c>
      <c r="O553" s="26">
        <v>544</v>
      </c>
      <c r="P553" s="41">
        <v>0</v>
      </c>
    </row>
    <row r="554" spans="12:16" x14ac:dyDescent="0.3">
      <c r="L554" s="26">
        <v>545</v>
      </c>
      <c r="M554" s="41">
        <v>0</v>
      </c>
      <c r="O554" s="26">
        <v>545</v>
      </c>
      <c r="P554" s="41">
        <v>0</v>
      </c>
    </row>
    <row r="555" spans="12:16" x14ac:dyDescent="0.3">
      <c r="L555" s="26">
        <v>546</v>
      </c>
      <c r="M555" s="41">
        <v>0</v>
      </c>
      <c r="O555" s="26">
        <v>546</v>
      </c>
      <c r="P555" s="41">
        <v>0</v>
      </c>
    </row>
    <row r="556" spans="12:16" x14ac:dyDescent="0.3">
      <c r="L556" s="26">
        <v>547</v>
      </c>
      <c r="M556" s="41">
        <v>9010880.1240133345</v>
      </c>
      <c r="O556" s="26">
        <v>547</v>
      </c>
      <c r="P556" s="41">
        <v>9010880.1240133345</v>
      </c>
    </row>
    <row r="557" spans="12:16" x14ac:dyDescent="0.3">
      <c r="L557" s="26">
        <v>548</v>
      </c>
      <c r="M557" s="41">
        <v>0</v>
      </c>
      <c r="O557" s="26">
        <v>548</v>
      </c>
      <c r="P557" s="41">
        <v>0</v>
      </c>
    </row>
    <row r="558" spans="12:16" x14ac:dyDescent="0.3">
      <c r="L558" s="26">
        <v>549</v>
      </c>
      <c r="M558" s="41">
        <v>14181333.495779224</v>
      </c>
      <c r="O558" s="26">
        <v>549</v>
      </c>
      <c r="P558" s="41">
        <v>6267681.7414656319</v>
      </c>
    </row>
    <row r="559" spans="12:16" x14ac:dyDescent="0.3">
      <c r="L559" s="26">
        <v>550</v>
      </c>
      <c r="M559" s="41">
        <v>6970078.8825342292</v>
      </c>
      <c r="O559" s="26">
        <v>550</v>
      </c>
      <c r="P559" s="41">
        <v>6970078.8825342292</v>
      </c>
    </row>
    <row r="560" spans="12:16" x14ac:dyDescent="0.3">
      <c r="L560" s="26">
        <v>551</v>
      </c>
      <c r="M560" s="41">
        <v>10259716.860875921</v>
      </c>
      <c r="O560" s="26">
        <v>551</v>
      </c>
      <c r="P560" s="41">
        <v>10259716.860875921</v>
      </c>
    </row>
    <row r="561" spans="12:16" x14ac:dyDescent="0.3">
      <c r="L561" s="26">
        <v>552</v>
      </c>
      <c r="M561" s="41">
        <v>0</v>
      </c>
      <c r="O561" s="26">
        <v>552</v>
      </c>
      <c r="P561" s="41">
        <v>0</v>
      </c>
    </row>
    <row r="562" spans="12:16" x14ac:dyDescent="0.3">
      <c r="L562" s="26">
        <v>553</v>
      </c>
      <c r="M562" s="41">
        <v>0</v>
      </c>
      <c r="O562" s="26">
        <v>553</v>
      </c>
      <c r="P562" s="41">
        <v>0</v>
      </c>
    </row>
    <row r="563" spans="12:16" x14ac:dyDescent="0.3">
      <c r="L563" s="26">
        <v>554</v>
      </c>
      <c r="M563" s="41">
        <v>0</v>
      </c>
      <c r="O563" s="26">
        <v>554</v>
      </c>
      <c r="P563" s="41">
        <v>0</v>
      </c>
    </row>
    <row r="564" spans="12:16" x14ac:dyDescent="0.3">
      <c r="L564" s="26">
        <v>555</v>
      </c>
      <c r="M564" s="41">
        <v>0</v>
      </c>
      <c r="O564" s="26">
        <v>555</v>
      </c>
      <c r="P564" s="41">
        <v>0</v>
      </c>
    </row>
    <row r="565" spans="12:16" x14ac:dyDescent="0.3">
      <c r="L565" s="26">
        <v>556</v>
      </c>
      <c r="M565" s="41">
        <v>4574240.7560014315</v>
      </c>
      <c r="O565" s="26">
        <v>556</v>
      </c>
      <c r="P565" s="41">
        <v>4574240.7560014315</v>
      </c>
    </row>
    <row r="566" spans="12:16" x14ac:dyDescent="0.3">
      <c r="L566" s="26">
        <v>557</v>
      </c>
      <c r="M566" s="41">
        <v>21905012.054500051</v>
      </c>
      <c r="O566" s="26">
        <v>557</v>
      </c>
      <c r="P566" s="41">
        <v>12261800.086480903</v>
      </c>
    </row>
    <row r="567" spans="12:16" x14ac:dyDescent="0.3">
      <c r="L567" s="26">
        <v>558</v>
      </c>
      <c r="M567" s="41">
        <v>11493025.178059485</v>
      </c>
      <c r="O567" s="26">
        <v>558</v>
      </c>
      <c r="P567" s="41">
        <v>11493025.178059485</v>
      </c>
    </row>
    <row r="568" spans="12:16" x14ac:dyDescent="0.3">
      <c r="L568" s="26">
        <v>559</v>
      </c>
      <c r="M568" s="41">
        <v>0</v>
      </c>
      <c r="O568" s="26">
        <v>559</v>
      </c>
      <c r="P568" s="41">
        <v>0</v>
      </c>
    </row>
    <row r="569" spans="12:16" x14ac:dyDescent="0.3">
      <c r="L569" s="26">
        <v>560</v>
      </c>
      <c r="M569" s="41">
        <v>0</v>
      </c>
      <c r="O569" s="26">
        <v>560</v>
      </c>
      <c r="P569" s="41">
        <v>0</v>
      </c>
    </row>
    <row r="570" spans="12:16" x14ac:dyDescent="0.3">
      <c r="L570" s="26">
        <v>561</v>
      </c>
      <c r="M570" s="41">
        <v>0</v>
      </c>
      <c r="O570" s="26">
        <v>561</v>
      </c>
      <c r="P570" s="41">
        <v>0</v>
      </c>
    </row>
    <row r="571" spans="12:16" x14ac:dyDescent="0.3">
      <c r="L571" s="26">
        <v>562</v>
      </c>
      <c r="M571" s="41">
        <v>13553238.38815804</v>
      </c>
      <c r="O571" s="26">
        <v>562</v>
      </c>
      <c r="P571" s="41">
        <v>13553238.38815804</v>
      </c>
    </row>
    <row r="572" spans="12:16" x14ac:dyDescent="0.3">
      <c r="L572" s="26">
        <v>563</v>
      </c>
      <c r="M572" s="41">
        <v>0</v>
      </c>
      <c r="O572" s="26">
        <v>563</v>
      </c>
      <c r="P572" s="41">
        <v>0</v>
      </c>
    </row>
    <row r="573" spans="12:16" x14ac:dyDescent="0.3">
      <c r="L573" s="26">
        <v>564</v>
      </c>
      <c r="M573" s="41">
        <v>24455487.913607124</v>
      </c>
      <c r="O573" s="26">
        <v>564</v>
      </c>
      <c r="P573" s="41">
        <v>15193904.237000849</v>
      </c>
    </row>
    <row r="574" spans="12:16" x14ac:dyDescent="0.3">
      <c r="L574" s="26">
        <v>565</v>
      </c>
      <c r="M574" s="41">
        <v>0</v>
      </c>
      <c r="O574" s="26">
        <v>565</v>
      </c>
      <c r="P574" s="41">
        <v>0</v>
      </c>
    </row>
    <row r="575" spans="12:16" x14ac:dyDescent="0.3">
      <c r="L575" s="26">
        <v>566</v>
      </c>
      <c r="M575" s="41">
        <v>0</v>
      </c>
      <c r="O575" s="26">
        <v>566</v>
      </c>
      <c r="P575" s="41">
        <v>0</v>
      </c>
    </row>
    <row r="576" spans="12:16" x14ac:dyDescent="0.3">
      <c r="L576" s="26">
        <v>567</v>
      </c>
      <c r="M576" s="41">
        <v>0</v>
      </c>
      <c r="O576" s="26">
        <v>567</v>
      </c>
      <c r="P576" s="41">
        <v>0</v>
      </c>
    </row>
    <row r="577" spans="12:16" x14ac:dyDescent="0.3">
      <c r="L577" s="26">
        <v>568</v>
      </c>
      <c r="M577" s="41">
        <v>0</v>
      </c>
      <c r="O577" s="26">
        <v>568</v>
      </c>
      <c r="P577" s="41">
        <v>0</v>
      </c>
    </row>
    <row r="578" spans="12:16" x14ac:dyDescent="0.3">
      <c r="L578" s="26">
        <v>569</v>
      </c>
      <c r="M578" s="41">
        <v>12963492.899487615</v>
      </c>
      <c r="O578" s="26">
        <v>569</v>
      </c>
      <c r="P578" s="41">
        <v>12963492.899487615</v>
      </c>
    </row>
    <row r="579" spans="12:16" x14ac:dyDescent="0.3">
      <c r="L579" s="26">
        <v>570</v>
      </c>
      <c r="M579" s="41">
        <v>0</v>
      </c>
      <c r="O579" s="26">
        <v>570</v>
      </c>
      <c r="P579" s="41">
        <v>0</v>
      </c>
    </row>
    <row r="580" spans="12:16" x14ac:dyDescent="0.3">
      <c r="L580" s="26">
        <v>571</v>
      </c>
      <c r="M580" s="41">
        <v>0</v>
      </c>
      <c r="O580" s="26">
        <v>571</v>
      </c>
      <c r="P580" s="41">
        <v>0</v>
      </c>
    </row>
    <row r="581" spans="12:16" x14ac:dyDescent="0.3">
      <c r="L581" s="26">
        <v>572</v>
      </c>
      <c r="M581" s="41">
        <v>0</v>
      </c>
      <c r="O581" s="26">
        <v>572</v>
      </c>
      <c r="P581" s="41">
        <v>0</v>
      </c>
    </row>
    <row r="582" spans="12:16" x14ac:dyDescent="0.3">
      <c r="L582" s="26">
        <v>573</v>
      </c>
      <c r="M582" s="41">
        <v>0</v>
      </c>
      <c r="O582" s="26">
        <v>573</v>
      </c>
      <c r="P582" s="41">
        <v>0</v>
      </c>
    </row>
    <row r="583" spans="12:16" x14ac:dyDescent="0.3">
      <c r="L583" s="26">
        <v>574</v>
      </c>
      <c r="M583" s="41">
        <v>0</v>
      </c>
      <c r="O583" s="26">
        <v>574</v>
      </c>
      <c r="P583" s="41">
        <v>0</v>
      </c>
    </row>
    <row r="584" spans="12:16" x14ac:dyDescent="0.3">
      <c r="L584" s="26">
        <v>575</v>
      </c>
      <c r="M584" s="41">
        <v>22853573.172339741</v>
      </c>
      <c r="O584" s="26">
        <v>575</v>
      </c>
      <c r="P584" s="41">
        <v>22853573.172339741</v>
      </c>
    </row>
    <row r="585" spans="12:16" x14ac:dyDescent="0.3">
      <c r="L585" s="26">
        <v>576</v>
      </c>
      <c r="M585" s="41">
        <v>25374273.475862887</v>
      </c>
      <c r="O585" s="26">
        <v>576</v>
      </c>
      <c r="P585" s="41">
        <v>16611307.035345063</v>
      </c>
    </row>
    <row r="586" spans="12:16" x14ac:dyDescent="0.3">
      <c r="L586" s="26">
        <v>577</v>
      </c>
      <c r="M586" s="41">
        <v>0</v>
      </c>
      <c r="O586" s="26">
        <v>577</v>
      </c>
      <c r="P586" s="41">
        <v>0</v>
      </c>
    </row>
    <row r="587" spans="12:16" x14ac:dyDescent="0.3">
      <c r="L587" s="26">
        <v>578</v>
      </c>
      <c r="M587" s="41">
        <v>0</v>
      </c>
      <c r="O587" s="26">
        <v>578</v>
      </c>
      <c r="P587" s="41">
        <v>0</v>
      </c>
    </row>
    <row r="588" spans="12:16" x14ac:dyDescent="0.3">
      <c r="L588" s="26">
        <v>579</v>
      </c>
      <c r="M588" s="41">
        <v>5269484.9120571008</v>
      </c>
      <c r="O588" s="26">
        <v>579</v>
      </c>
      <c r="P588" s="41">
        <v>5269484.9120571008</v>
      </c>
    </row>
    <row r="589" spans="12:16" x14ac:dyDescent="0.3">
      <c r="L589" s="26">
        <v>580</v>
      </c>
      <c r="M589" s="41">
        <v>0</v>
      </c>
      <c r="O589" s="26">
        <v>580</v>
      </c>
      <c r="P589" s="41">
        <v>0</v>
      </c>
    </row>
    <row r="590" spans="12:16" x14ac:dyDescent="0.3">
      <c r="L590" s="26">
        <v>581</v>
      </c>
      <c r="M590" s="41">
        <v>0</v>
      </c>
      <c r="O590" s="26">
        <v>581</v>
      </c>
      <c r="P590" s="41">
        <v>0</v>
      </c>
    </row>
    <row r="591" spans="12:16" x14ac:dyDescent="0.3">
      <c r="L591" s="26">
        <v>582</v>
      </c>
      <c r="M591" s="41">
        <v>9635178.9939544518</v>
      </c>
      <c r="O591" s="26">
        <v>582</v>
      </c>
      <c r="P591" s="41">
        <v>0</v>
      </c>
    </row>
    <row r="592" spans="12:16" x14ac:dyDescent="0.3">
      <c r="L592" s="26">
        <v>583</v>
      </c>
      <c r="M592" s="41">
        <v>0</v>
      </c>
      <c r="O592" s="26">
        <v>583</v>
      </c>
      <c r="P592" s="41">
        <v>0</v>
      </c>
    </row>
    <row r="593" spans="12:16" x14ac:dyDescent="0.3">
      <c r="L593" s="26">
        <v>584</v>
      </c>
      <c r="M593" s="41">
        <v>0</v>
      </c>
      <c r="O593" s="26">
        <v>584</v>
      </c>
      <c r="P593" s="41">
        <v>0</v>
      </c>
    </row>
    <row r="594" spans="12:16" x14ac:dyDescent="0.3">
      <c r="L594" s="26">
        <v>585</v>
      </c>
      <c r="M594" s="41">
        <v>0</v>
      </c>
      <c r="O594" s="26">
        <v>585</v>
      </c>
      <c r="P594" s="41">
        <v>0</v>
      </c>
    </row>
    <row r="595" spans="12:16" x14ac:dyDescent="0.3">
      <c r="L595" s="26">
        <v>586</v>
      </c>
      <c r="M595" s="41">
        <v>0</v>
      </c>
      <c r="O595" s="26">
        <v>586</v>
      </c>
      <c r="P595" s="41">
        <v>0</v>
      </c>
    </row>
    <row r="596" spans="12:16" x14ac:dyDescent="0.3">
      <c r="L596" s="26">
        <v>587</v>
      </c>
      <c r="M596" s="41">
        <v>8698352.8334600795</v>
      </c>
      <c r="O596" s="26">
        <v>587</v>
      </c>
      <c r="P596" s="41">
        <v>8698352.8334600795</v>
      </c>
    </row>
    <row r="597" spans="12:16" x14ac:dyDescent="0.3">
      <c r="L597" s="26">
        <v>588</v>
      </c>
      <c r="M597" s="41">
        <v>0</v>
      </c>
      <c r="O597" s="26">
        <v>588</v>
      </c>
      <c r="P597" s="41">
        <v>0</v>
      </c>
    </row>
    <row r="598" spans="12:16" x14ac:dyDescent="0.3">
      <c r="L598" s="26">
        <v>589</v>
      </c>
      <c r="M598" s="41">
        <v>23736475.931862019</v>
      </c>
      <c r="O598" s="26">
        <v>589</v>
      </c>
      <c r="P598" s="41">
        <v>23736475.931862019</v>
      </c>
    </row>
    <row r="599" spans="12:16" x14ac:dyDescent="0.3">
      <c r="L599" s="26">
        <v>590</v>
      </c>
      <c r="M599" s="41">
        <v>10160116.701375009</v>
      </c>
      <c r="O599" s="26">
        <v>590</v>
      </c>
      <c r="P599" s="41">
        <v>10160116.701375009</v>
      </c>
    </row>
    <row r="600" spans="12:16" x14ac:dyDescent="0.3">
      <c r="L600" s="26">
        <v>591</v>
      </c>
      <c r="M600" s="41">
        <v>21650381.834733915</v>
      </c>
      <c r="O600" s="26">
        <v>591</v>
      </c>
      <c r="P600" s="41">
        <v>21650381.834733915</v>
      </c>
    </row>
    <row r="601" spans="12:16" x14ac:dyDescent="0.3">
      <c r="L601" s="26">
        <v>592</v>
      </c>
      <c r="M601" s="41">
        <v>8025190.802201408</v>
      </c>
      <c r="O601" s="26">
        <v>592</v>
      </c>
      <c r="P601" s="41">
        <v>8025190.802201408</v>
      </c>
    </row>
    <row r="602" spans="12:16" x14ac:dyDescent="0.3">
      <c r="L602" s="26">
        <v>593</v>
      </c>
      <c r="M602" s="41">
        <v>29683400.944654383</v>
      </c>
      <c r="O602" s="26">
        <v>593</v>
      </c>
      <c r="P602" s="41">
        <v>29683400.944654383</v>
      </c>
    </row>
    <row r="603" spans="12:16" x14ac:dyDescent="0.3">
      <c r="L603" s="26">
        <v>594</v>
      </c>
      <c r="M603" s="41">
        <v>0</v>
      </c>
      <c r="O603" s="26">
        <v>594</v>
      </c>
      <c r="P603" s="41">
        <v>0</v>
      </c>
    </row>
    <row r="604" spans="12:16" x14ac:dyDescent="0.3">
      <c r="L604" s="26">
        <v>595</v>
      </c>
      <c r="M604" s="41">
        <v>0</v>
      </c>
      <c r="O604" s="26">
        <v>595</v>
      </c>
      <c r="P604" s="41">
        <v>0</v>
      </c>
    </row>
    <row r="605" spans="12:16" x14ac:dyDescent="0.3">
      <c r="L605" s="26">
        <v>596</v>
      </c>
      <c r="M605" s="41">
        <v>6683482.0666747401</v>
      </c>
      <c r="O605" s="26">
        <v>596</v>
      </c>
      <c r="P605" s="41">
        <v>6683482.0666747401</v>
      </c>
    </row>
    <row r="606" spans="12:16" x14ac:dyDescent="0.3">
      <c r="L606" s="26">
        <v>597</v>
      </c>
      <c r="M606" s="41">
        <v>36549473.643434681</v>
      </c>
      <c r="O606" s="26">
        <v>597</v>
      </c>
      <c r="P606" s="41">
        <v>5756141.2500511445</v>
      </c>
    </row>
    <row r="607" spans="12:16" x14ac:dyDescent="0.3">
      <c r="L607" s="26">
        <v>598</v>
      </c>
      <c r="M607" s="41">
        <v>0</v>
      </c>
      <c r="O607" s="26">
        <v>598</v>
      </c>
      <c r="P607" s="41">
        <v>0</v>
      </c>
    </row>
    <row r="608" spans="12:16" x14ac:dyDescent="0.3">
      <c r="L608" s="26">
        <v>599</v>
      </c>
      <c r="M608" s="41">
        <v>9210456.6042690631</v>
      </c>
      <c r="O608" s="26">
        <v>599</v>
      </c>
      <c r="P608" s="41">
        <v>9210456.6042690631</v>
      </c>
    </row>
    <row r="609" spans="12:16" x14ac:dyDescent="0.3">
      <c r="L609" s="26">
        <v>600</v>
      </c>
      <c r="M609" s="41">
        <v>43719000.365444027</v>
      </c>
      <c r="O609" s="26">
        <v>600</v>
      </c>
      <c r="P609" s="41">
        <v>43719000.365444027</v>
      </c>
    </row>
    <row r="610" spans="12:16" x14ac:dyDescent="0.3">
      <c r="L610" s="26">
        <v>601</v>
      </c>
      <c r="M610" s="41">
        <v>19241888.949850321</v>
      </c>
      <c r="O610" s="26">
        <v>601</v>
      </c>
      <c r="P610" s="41">
        <v>0</v>
      </c>
    </row>
    <row r="611" spans="12:16" x14ac:dyDescent="0.3">
      <c r="L611" s="26">
        <v>602</v>
      </c>
      <c r="M611" s="41">
        <v>9762065.11046708</v>
      </c>
      <c r="O611" s="26">
        <v>602</v>
      </c>
      <c r="P611" s="41">
        <v>0</v>
      </c>
    </row>
    <row r="612" spans="12:16" x14ac:dyDescent="0.3">
      <c r="L612" s="26">
        <v>603</v>
      </c>
      <c r="M612" s="41">
        <v>0</v>
      </c>
      <c r="O612" s="26">
        <v>603</v>
      </c>
      <c r="P612" s="41">
        <v>0</v>
      </c>
    </row>
    <row r="613" spans="12:16" x14ac:dyDescent="0.3">
      <c r="L613" s="26">
        <v>604</v>
      </c>
      <c r="M613" s="41">
        <v>18119364.798897509</v>
      </c>
      <c r="O613" s="26">
        <v>604</v>
      </c>
      <c r="P613" s="41">
        <v>0</v>
      </c>
    </row>
    <row r="614" spans="12:16" x14ac:dyDescent="0.3">
      <c r="L614" s="26">
        <v>605</v>
      </c>
      <c r="M614" s="41">
        <v>0</v>
      </c>
      <c r="O614" s="26">
        <v>605</v>
      </c>
      <c r="P614" s="41">
        <v>0</v>
      </c>
    </row>
    <row r="615" spans="12:16" x14ac:dyDescent="0.3">
      <c r="L615" s="26">
        <v>606</v>
      </c>
      <c r="M615" s="41">
        <v>29423700.590129223</v>
      </c>
      <c r="O615" s="26">
        <v>606</v>
      </c>
      <c r="P615" s="41">
        <v>29423700.590129223</v>
      </c>
    </row>
    <row r="616" spans="12:16" x14ac:dyDescent="0.3">
      <c r="L616" s="26">
        <v>607</v>
      </c>
      <c r="M616" s="41">
        <v>0</v>
      </c>
      <c r="O616" s="26">
        <v>607</v>
      </c>
      <c r="P616" s="41">
        <v>0</v>
      </c>
    </row>
    <row r="617" spans="12:16" x14ac:dyDescent="0.3">
      <c r="L617" s="26">
        <v>608</v>
      </c>
      <c r="M617" s="41">
        <v>0</v>
      </c>
      <c r="O617" s="26">
        <v>608</v>
      </c>
      <c r="P617" s="41">
        <v>0</v>
      </c>
    </row>
    <row r="618" spans="12:16" x14ac:dyDescent="0.3">
      <c r="L618" s="26">
        <v>609</v>
      </c>
      <c r="M618" s="41">
        <v>0</v>
      </c>
      <c r="O618" s="26">
        <v>609</v>
      </c>
      <c r="P618" s="41">
        <v>0</v>
      </c>
    </row>
    <row r="619" spans="12:16" x14ac:dyDescent="0.3">
      <c r="L619" s="26">
        <v>610</v>
      </c>
      <c r="M619" s="41">
        <v>7710474.5528576225</v>
      </c>
      <c r="O619" s="26">
        <v>610</v>
      </c>
      <c r="P619" s="41">
        <v>7710474.5528576225</v>
      </c>
    </row>
    <row r="620" spans="12:16" x14ac:dyDescent="0.3">
      <c r="L620" s="26">
        <v>611</v>
      </c>
      <c r="M620" s="41">
        <v>0</v>
      </c>
      <c r="O620" s="26">
        <v>611</v>
      </c>
      <c r="P620" s="41">
        <v>0</v>
      </c>
    </row>
    <row r="621" spans="12:16" x14ac:dyDescent="0.3">
      <c r="L621" s="26">
        <v>612</v>
      </c>
      <c r="M621" s="41">
        <v>20602921.574094255</v>
      </c>
      <c r="O621" s="26">
        <v>612</v>
      </c>
      <c r="P621" s="41">
        <v>20602921.574094255</v>
      </c>
    </row>
    <row r="622" spans="12:16" x14ac:dyDescent="0.3">
      <c r="L622" s="26">
        <v>613</v>
      </c>
      <c r="M622" s="41">
        <v>0</v>
      </c>
      <c r="O622" s="26">
        <v>613</v>
      </c>
      <c r="P622" s="41">
        <v>0</v>
      </c>
    </row>
    <row r="623" spans="12:16" x14ac:dyDescent="0.3">
      <c r="L623" s="26">
        <v>614</v>
      </c>
      <c r="M623" s="41">
        <v>16204206.076693861</v>
      </c>
      <c r="O623" s="26">
        <v>614</v>
      </c>
      <c r="P623" s="41">
        <v>16204206.076693861</v>
      </c>
    </row>
    <row r="624" spans="12:16" x14ac:dyDescent="0.3">
      <c r="L624" s="26">
        <v>615</v>
      </c>
      <c r="M624" s="41">
        <v>37071698.607292563</v>
      </c>
      <c r="O624" s="26">
        <v>615</v>
      </c>
      <c r="P624" s="41">
        <v>37071698.607292563</v>
      </c>
    </row>
    <row r="625" spans="12:16" x14ac:dyDescent="0.3">
      <c r="L625" s="26">
        <v>616</v>
      </c>
      <c r="M625" s="41">
        <v>0</v>
      </c>
      <c r="O625" s="26">
        <v>616</v>
      </c>
      <c r="P625" s="41">
        <v>0</v>
      </c>
    </row>
    <row r="626" spans="12:16" x14ac:dyDescent="0.3">
      <c r="L626" s="26">
        <v>617</v>
      </c>
      <c r="M626" s="41">
        <v>10571512.729279829</v>
      </c>
      <c r="O626" s="26">
        <v>617</v>
      </c>
      <c r="P626" s="41">
        <v>10571512.729279829</v>
      </c>
    </row>
    <row r="627" spans="12:16" x14ac:dyDescent="0.3">
      <c r="L627" s="26">
        <v>618</v>
      </c>
      <c r="M627" s="41">
        <v>0</v>
      </c>
      <c r="O627" s="26">
        <v>618</v>
      </c>
      <c r="P627" s="41">
        <v>0</v>
      </c>
    </row>
    <row r="628" spans="12:16" x14ac:dyDescent="0.3">
      <c r="L628" s="26">
        <v>619</v>
      </c>
      <c r="M628" s="41">
        <v>15269927.310605954</v>
      </c>
      <c r="O628" s="26">
        <v>619</v>
      </c>
      <c r="P628" s="41">
        <v>15269927.310605954</v>
      </c>
    </row>
    <row r="629" spans="12:16" x14ac:dyDescent="0.3">
      <c r="L629" s="26">
        <v>620</v>
      </c>
      <c r="M629" s="41">
        <v>10947489.133964339</v>
      </c>
      <c r="O629" s="26">
        <v>620</v>
      </c>
      <c r="P629" s="41">
        <v>10947489.133964339</v>
      </c>
    </row>
    <row r="630" spans="12:16" x14ac:dyDescent="0.3">
      <c r="L630" s="26">
        <v>621</v>
      </c>
      <c r="M630" s="41">
        <v>16668064.968010396</v>
      </c>
      <c r="O630" s="26">
        <v>621</v>
      </c>
      <c r="P630" s="41">
        <v>0</v>
      </c>
    </row>
    <row r="631" spans="12:16" x14ac:dyDescent="0.3">
      <c r="L631" s="26">
        <v>622</v>
      </c>
      <c r="M631" s="41">
        <v>0</v>
      </c>
      <c r="O631" s="26">
        <v>622</v>
      </c>
      <c r="P631" s="41">
        <v>0</v>
      </c>
    </row>
    <row r="632" spans="12:16" x14ac:dyDescent="0.3">
      <c r="L632" s="26">
        <v>623</v>
      </c>
      <c r="M632" s="41">
        <v>23655046.890440837</v>
      </c>
      <c r="O632" s="26">
        <v>623</v>
      </c>
      <c r="P632" s="41">
        <v>23655046.890440837</v>
      </c>
    </row>
    <row r="633" spans="12:16" x14ac:dyDescent="0.3">
      <c r="L633" s="26">
        <v>624</v>
      </c>
      <c r="M633" s="41">
        <v>13176932.656474747</v>
      </c>
      <c r="O633" s="26">
        <v>624</v>
      </c>
      <c r="P633" s="41">
        <v>0</v>
      </c>
    </row>
    <row r="634" spans="12:16" x14ac:dyDescent="0.3">
      <c r="L634" s="26">
        <v>625</v>
      </c>
      <c r="M634" s="41">
        <v>0</v>
      </c>
      <c r="O634" s="26">
        <v>625</v>
      </c>
      <c r="P634" s="41">
        <v>0</v>
      </c>
    </row>
    <row r="635" spans="12:16" x14ac:dyDescent="0.3">
      <c r="L635" s="26">
        <v>626</v>
      </c>
      <c r="M635" s="41">
        <v>0</v>
      </c>
      <c r="O635" s="26">
        <v>626</v>
      </c>
      <c r="P635" s="41">
        <v>0</v>
      </c>
    </row>
    <row r="636" spans="12:16" x14ac:dyDescent="0.3">
      <c r="L636" s="26">
        <v>627</v>
      </c>
      <c r="M636" s="41">
        <v>10229741.213999094</v>
      </c>
      <c r="O636" s="26">
        <v>627</v>
      </c>
      <c r="P636" s="41">
        <v>0</v>
      </c>
    </row>
    <row r="637" spans="12:16" x14ac:dyDescent="0.3">
      <c r="L637" s="26">
        <v>628</v>
      </c>
      <c r="M637" s="41">
        <v>0</v>
      </c>
      <c r="O637" s="26">
        <v>628</v>
      </c>
      <c r="P637" s="41">
        <v>0</v>
      </c>
    </row>
    <row r="638" spans="12:16" x14ac:dyDescent="0.3">
      <c r="L638" s="26">
        <v>629</v>
      </c>
      <c r="M638" s="41">
        <v>0</v>
      </c>
      <c r="O638" s="26">
        <v>629</v>
      </c>
      <c r="P638" s="41">
        <v>0</v>
      </c>
    </row>
    <row r="639" spans="12:16" x14ac:dyDescent="0.3">
      <c r="L639" s="26">
        <v>630</v>
      </c>
      <c r="M639" s="41">
        <v>0</v>
      </c>
      <c r="O639" s="26">
        <v>630</v>
      </c>
      <c r="P639" s="41">
        <v>0</v>
      </c>
    </row>
    <row r="640" spans="12:16" x14ac:dyDescent="0.3">
      <c r="L640" s="26">
        <v>631</v>
      </c>
      <c r="M640" s="41">
        <v>8468288.6834731549</v>
      </c>
      <c r="O640" s="26">
        <v>631</v>
      </c>
      <c r="P640" s="41">
        <v>0</v>
      </c>
    </row>
    <row r="641" spans="12:16" x14ac:dyDescent="0.3">
      <c r="L641" s="26">
        <v>632</v>
      </c>
      <c r="M641" s="41">
        <v>0</v>
      </c>
      <c r="O641" s="26">
        <v>632</v>
      </c>
      <c r="P641" s="41">
        <v>0</v>
      </c>
    </row>
    <row r="642" spans="12:16" x14ac:dyDescent="0.3">
      <c r="L642" s="26">
        <v>633</v>
      </c>
      <c r="M642" s="41">
        <v>0</v>
      </c>
      <c r="O642" s="26">
        <v>633</v>
      </c>
      <c r="P642" s="41">
        <v>0</v>
      </c>
    </row>
    <row r="643" spans="12:16" x14ac:dyDescent="0.3">
      <c r="L643" s="26">
        <v>634</v>
      </c>
      <c r="M643" s="41">
        <v>0</v>
      </c>
      <c r="O643" s="26">
        <v>634</v>
      </c>
      <c r="P643" s="41">
        <v>0</v>
      </c>
    </row>
    <row r="644" spans="12:16" x14ac:dyDescent="0.3">
      <c r="L644" s="26">
        <v>635</v>
      </c>
      <c r="M644" s="41">
        <v>0</v>
      </c>
      <c r="O644" s="26">
        <v>635</v>
      </c>
      <c r="P644" s="41">
        <v>0</v>
      </c>
    </row>
    <row r="645" spans="12:16" x14ac:dyDescent="0.3">
      <c r="L645" s="26">
        <v>636</v>
      </c>
      <c r="M645" s="41">
        <v>15278909.773519086</v>
      </c>
      <c r="O645" s="26">
        <v>636</v>
      </c>
      <c r="P645" s="41">
        <v>15278909.773519086</v>
      </c>
    </row>
    <row r="646" spans="12:16" x14ac:dyDescent="0.3">
      <c r="L646" s="26">
        <v>637</v>
      </c>
      <c r="M646" s="41">
        <v>0</v>
      </c>
      <c r="O646" s="26">
        <v>637</v>
      </c>
      <c r="P646" s="41">
        <v>0</v>
      </c>
    </row>
    <row r="647" spans="12:16" x14ac:dyDescent="0.3">
      <c r="L647" s="26">
        <v>638</v>
      </c>
      <c r="M647" s="41">
        <v>11365937.440148856</v>
      </c>
      <c r="O647" s="26">
        <v>638</v>
      </c>
      <c r="P647" s="41">
        <v>0</v>
      </c>
    </row>
    <row r="648" spans="12:16" x14ac:dyDescent="0.3">
      <c r="L648" s="26">
        <v>639</v>
      </c>
      <c r="M648" s="41">
        <v>34940448.056502745</v>
      </c>
      <c r="O648" s="26">
        <v>639</v>
      </c>
      <c r="P648" s="41">
        <v>34940448.056502745</v>
      </c>
    </row>
    <row r="649" spans="12:16" x14ac:dyDescent="0.3">
      <c r="L649" s="26">
        <v>640</v>
      </c>
      <c r="M649" s="41">
        <v>12474424.583000276</v>
      </c>
      <c r="O649" s="26">
        <v>640</v>
      </c>
      <c r="P649" s="41">
        <v>12474424.583000276</v>
      </c>
    </row>
    <row r="650" spans="12:16" x14ac:dyDescent="0.3">
      <c r="L650" s="26">
        <v>641</v>
      </c>
      <c r="M650" s="41">
        <v>0</v>
      </c>
      <c r="O650" s="26">
        <v>641</v>
      </c>
      <c r="P650" s="41">
        <v>0</v>
      </c>
    </row>
    <row r="651" spans="12:16" x14ac:dyDescent="0.3">
      <c r="L651" s="26">
        <v>642</v>
      </c>
      <c r="M651" s="41">
        <v>14325743.749246307</v>
      </c>
      <c r="O651" s="26">
        <v>642</v>
      </c>
      <c r="P651" s="41">
        <v>14325743.749246307</v>
      </c>
    </row>
    <row r="652" spans="12:16" x14ac:dyDescent="0.3">
      <c r="L652" s="26">
        <v>643</v>
      </c>
      <c r="M652" s="41">
        <v>0</v>
      </c>
      <c r="O652" s="26">
        <v>643</v>
      </c>
      <c r="P652" s="41">
        <v>0</v>
      </c>
    </row>
    <row r="653" spans="12:16" x14ac:dyDescent="0.3">
      <c r="L653" s="26">
        <v>644</v>
      </c>
      <c r="M653" s="41">
        <v>0</v>
      </c>
      <c r="O653" s="26">
        <v>644</v>
      </c>
      <c r="P653" s="41">
        <v>0</v>
      </c>
    </row>
    <row r="654" spans="12:16" x14ac:dyDescent="0.3">
      <c r="L654" s="26">
        <v>645</v>
      </c>
      <c r="M654" s="41">
        <v>0</v>
      </c>
      <c r="O654" s="26">
        <v>645</v>
      </c>
      <c r="P654" s="41">
        <v>0</v>
      </c>
    </row>
    <row r="655" spans="12:16" x14ac:dyDescent="0.3">
      <c r="L655" s="26">
        <v>646</v>
      </c>
      <c r="M655" s="41">
        <v>26477033.859404355</v>
      </c>
      <c r="O655" s="26">
        <v>646</v>
      </c>
      <c r="P655" s="41">
        <v>26477033.859404355</v>
      </c>
    </row>
    <row r="656" spans="12:16" x14ac:dyDescent="0.3">
      <c r="L656" s="26">
        <v>647</v>
      </c>
      <c r="M656" s="41">
        <v>0</v>
      </c>
      <c r="O656" s="26">
        <v>647</v>
      </c>
      <c r="P656" s="41">
        <v>0</v>
      </c>
    </row>
    <row r="657" spans="12:16" x14ac:dyDescent="0.3">
      <c r="L657" s="26">
        <v>648</v>
      </c>
      <c r="M657" s="41">
        <v>8838517.1404479221</v>
      </c>
      <c r="O657" s="26">
        <v>648</v>
      </c>
      <c r="P657" s="41">
        <v>8838517.1404479221</v>
      </c>
    </row>
    <row r="658" spans="12:16" x14ac:dyDescent="0.3">
      <c r="L658" s="26">
        <v>649</v>
      </c>
      <c r="M658" s="41">
        <v>13027172.101602674</v>
      </c>
      <c r="O658" s="26">
        <v>649</v>
      </c>
      <c r="P658" s="41">
        <v>13027172.101602674</v>
      </c>
    </row>
    <row r="659" spans="12:16" x14ac:dyDescent="0.3">
      <c r="L659" s="26">
        <v>650</v>
      </c>
      <c r="M659" s="41">
        <v>0</v>
      </c>
      <c r="O659" s="26">
        <v>650</v>
      </c>
      <c r="P659" s="41">
        <v>0</v>
      </c>
    </row>
    <row r="660" spans="12:16" x14ac:dyDescent="0.3">
      <c r="L660" s="26">
        <v>651</v>
      </c>
      <c r="M660" s="41">
        <v>0</v>
      </c>
      <c r="O660" s="26">
        <v>651</v>
      </c>
      <c r="P660" s="41">
        <v>0</v>
      </c>
    </row>
    <row r="661" spans="12:16" x14ac:dyDescent="0.3">
      <c r="L661" s="26">
        <v>652</v>
      </c>
      <c r="M661" s="41">
        <v>0</v>
      </c>
      <c r="O661" s="26">
        <v>652</v>
      </c>
      <c r="P661" s="41">
        <v>0</v>
      </c>
    </row>
    <row r="662" spans="12:16" x14ac:dyDescent="0.3">
      <c r="L662" s="26">
        <v>653</v>
      </c>
      <c r="M662" s="41">
        <v>0</v>
      </c>
      <c r="O662" s="26">
        <v>653</v>
      </c>
      <c r="P662" s="41">
        <v>0</v>
      </c>
    </row>
    <row r="663" spans="12:16" x14ac:dyDescent="0.3">
      <c r="L663" s="26">
        <v>654</v>
      </c>
      <c r="M663" s="41">
        <v>12722275.489785135</v>
      </c>
      <c r="O663" s="26">
        <v>654</v>
      </c>
      <c r="P663" s="41">
        <v>12722275.489785135</v>
      </c>
    </row>
    <row r="664" spans="12:16" x14ac:dyDescent="0.3">
      <c r="L664" s="26">
        <v>655</v>
      </c>
      <c r="M664" s="41">
        <v>0</v>
      </c>
      <c r="O664" s="26">
        <v>655</v>
      </c>
      <c r="P664" s="41">
        <v>0</v>
      </c>
    </row>
    <row r="665" spans="12:16" x14ac:dyDescent="0.3">
      <c r="L665" s="26">
        <v>656</v>
      </c>
      <c r="M665" s="41">
        <v>0</v>
      </c>
      <c r="O665" s="26">
        <v>656</v>
      </c>
      <c r="P665" s="41">
        <v>0</v>
      </c>
    </row>
    <row r="666" spans="12:16" x14ac:dyDescent="0.3">
      <c r="L666" s="26">
        <v>657</v>
      </c>
      <c r="M666" s="41">
        <v>0</v>
      </c>
      <c r="O666" s="26">
        <v>657</v>
      </c>
      <c r="P666" s="41">
        <v>0</v>
      </c>
    </row>
    <row r="667" spans="12:16" x14ac:dyDescent="0.3">
      <c r="L667" s="26">
        <v>658</v>
      </c>
      <c r="M667" s="41">
        <v>0</v>
      </c>
      <c r="O667" s="26">
        <v>658</v>
      </c>
      <c r="P667" s="41">
        <v>0</v>
      </c>
    </row>
    <row r="668" spans="12:16" x14ac:dyDescent="0.3">
      <c r="L668" s="26">
        <v>659</v>
      </c>
      <c r="M668" s="41">
        <v>22293814.825643525</v>
      </c>
      <c r="O668" s="26">
        <v>659</v>
      </c>
      <c r="P668" s="41">
        <v>22293814.825643525</v>
      </c>
    </row>
    <row r="669" spans="12:16" x14ac:dyDescent="0.3">
      <c r="L669" s="26">
        <v>660</v>
      </c>
      <c r="M669" s="41">
        <v>5545439.8795782477</v>
      </c>
      <c r="O669" s="26">
        <v>660</v>
      </c>
      <c r="P669" s="41">
        <v>0</v>
      </c>
    </row>
    <row r="670" spans="12:16" x14ac:dyDescent="0.3">
      <c r="L670" s="26">
        <v>661</v>
      </c>
      <c r="M670" s="41">
        <v>26414011.736276381</v>
      </c>
      <c r="O670" s="26">
        <v>661</v>
      </c>
      <c r="P670" s="41">
        <v>26414011.736276381</v>
      </c>
    </row>
    <row r="671" spans="12:16" x14ac:dyDescent="0.3">
      <c r="L671" s="26">
        <v>662</v>
      </c>
      <c r="M671" s="41">
        <v>20362120.097269051</v>
      </c>
      <c r="O671" s="26">
        <v>662</v>
      </c>
      <c r="P671" s="41">
        <v>20362120.097269051</v>
      </c>
    </row>
    <row r="672" spans="12:16" x14ac:dyDescent="0.3">
      <c r="L672" s="26">
        <v>663</v>
      </c>
      <c r="M672" s="41">
        <v>0</v>
      </c>
      <c r="O672" s="26">
        <v>663</v>
      </c>
      <c r="P672" s="41">
        <v>0</v>
      </c>
    </row>
    <row r="673" spans="12:16" x14ac:dyDescent="0.3">
      <c r="L673" s="26">
        <v>664</v>
      </c>
      <c r="M673" s="41">
        <v>34165991.620396808</v>
      </c>
      <c r="O673" s="26">
        <v>664</v>
      </c>
      <c r="P673" s="41">
        <v>10824510.349173157</v>
      </c>
    </row>
    <row r="674" spans="12:16" x14ac:dyDescent="0.3">
      <c r="L674" s="26">
        <v>665</v>
      </c>
      <c r="M674" s="41">
        <v>0</v>
      </c>
      <c r="O674" s="26">
        <v>665</v>
      </c>
      <c r="P674" s="41">
        <v>0</v>
      </c>
    </row>
    <row r="675" spans="12:16" x14ac:dyDescent="0.3">
      <c r="L675" s="26">
        <v>666</v>
      </c>
      <c r="M675" s="41">
        <v>0</v>
      </c>
      <c r="O675" s="26">
        <v>666</v>
      </c>
      <c r="P675" s="41">
        <v>0</v>
      </c>
    </row>
    <row r="676" spans="12:16" x14ac:dyDescent="0.3">
      <c r="L676" s="26">
        <v>667</v>
      </c>
      <c r="M676" s="41">
        <v>7751264.1556097902</v>
      </c>
      <c r="O676" s="26">
        <v>667</v>
      </c>
      <c r="P676" s="41">
        <v>7751264.1556097902</v>
      </c>
    </row>
    <row r="677" spans="12:16" x14ac:dyDescent="0.3">
      <c r="L677" s="26">
        <v>668</v>
      </c>
      <c r="M677" s="41">
        <v>22929068.61767244</v>
      </c>
      <c r="O677" s="26">
        <v>668</v>
      </c>
      <c r="P677" s="41">
        <v>22929068.61767244</v>
      </c>
    </row>
    <row r="678" spans="12:16" x14ac:dyDescent="0.3">
      <c r="L678" s="26">
        <v>669</v>
      </c>
      <c r="M678" s="41">
        <v>14102847.497930078</v>
      </c>
      <c r="O678" s="26">
        <v>669</v>
      </c>
      <c r="P678" s="41">
        <v>0</v>
      </c>
    </row>
    <row r="679" spans="12:16" x14ac:dyDescent="0.3">
      <c r="L679" s="26">
        <v>670</v>
      </c>
      <c r="M679" s="41">
        <v>7585501.3431429407</v>
      </c>
      <c r="O679" s="26">
        <v>670</v>
      </c>
      <c r="P679" s="41">
        <v>7585501.3431429407</v>
      </c>
    </row>
    <row r="680" spans="12:16" x14ac:dyDescent="0.3">
      <c r="L680" s="26">
        <v>671</v>
      </c>
      <c r="M680" s="41">
        <v>0</v>
      </c>
      <c r="O680" s="26">
        <v>671</v>
      </c>
      <c r="P680" s="41">
        <v>0</v>
      </c>
    </row>
    <row r="681" spans="12:16" x14ac:dyDescent="0.3">
      <c r="L681" s="26">
        <v>672</v>
      </c>
      <c r="M681" s="41">
        <v>8116807.4991256958</v>
      </c>
      <c r="O681" s="26">
        <v>672</v>
      </c>
      <c r="P681" s="41">
        <v>8116807.4991256958</v>
      </c>
    </row>
    <row r="682" spans="12:16" x14ac:dyDescent="0.3">
      <c r="L682" s="26">
        <v>673</v>
      </c>
      <c r="M682" s="41">
        <v>22075997.247864917</v>
      </c>
      <c r="O682" s="26">
        <v>673</v>
      </c>
      <c r="P682" s="41">
        <v>22075997.247864917</v>
      </c>
    </row>
    <row r="683" spans="12:16" x14ac:dyDescent="0.3">
      <c r="L683" s="26">
        <v>674</v>
      </c>
      <c r="M683" s="41">
        <v>20827726.9986124</v>
      </c>
      <c r="O683" s="26">
        <v>674</v>
      </c>
      <c r="P683" s="41">
        <v>20827726.9986124</v>
      </c>
    </row>
    <row r="684" spans="12:16" x14ac:dyDescent="0.3">
      <c r="L684" s="26">
        <v>675</v>
      </c>
      <c r="M684" s="41">
        <v>8913551.4270188324</v>
      </c>
      <c r="O684" s="26">
        <v>675</v>
      </c>
      <c r="P684" s="41">
        <v>0</v>
      </c>
    </row>
    <row r="685" spans="12:16" x14ac:dyDescent="0.3">
      <c r="L685" s="26">
        <v>676</v>
      </c>
      <c r="M685" s="41">
        <v>0</v>
      </c>
      <c r="O685" s="26">
        <v>676</v>
      </c>
      <c r="P685" s="41">
        <v>0</v>
      </c>
    </row>
    <row r="686" spans="12:16" x14ac:dyDescent="0.3">
      <c r="L686" s="26">
        <v>677</v>
      </c>
      <c r="M686" s="41">
        <v>19089200.460301388</v>
      </c>
      <c r="O686" s="26">
        <v>677</v>
      </c>
      <c r="P686" s="41">
        <v>9844683.5116499793</v>
      </c>
    </row>
    <row r="687" spans="12:16" x14ac:dyDescent="0.3">
      <c r="L687" s="26">
        <v>678</v>
      </c>
      <c r="M687" s="41">
        <v>0</v>
      </c>
      <c r="O687" s="26">
        <v>678</v>
      </c>
      <c r="P687" s="41">
        <v>0</v>
      </c>
    </row>
    <row r="688" spans="12:16" x14ac:dyDescent="0.3">
      <c r="L688" s="26">
        <v>679</v>
      </c>
      <c r="M688" s="41">
        <v>8844589.4502686765</v>
      </c>
      <c r="O688" s="26">
        <v>679</v>
      </c>
      <c r="P688" s="41">
        <v>8844589.4502686765</v>
      </c>
    </row>
    <row r="689" spans="12:16" x14ac:dyDescent="0.3">
      <c r="L689" s="26">
        <v>680</v>
      </c>
      <c r="M689" s="41">
        <v>21876549.437814254</v>
      </c>
      <c r="O689" s="26">
        <v>680</v>
      </c>
      <c r="P689" s="41">
        <v>21876549.437814254</v>
      </c>
    </row>
    <row r="690" spans="12:16" x14ac:dyDescent="0.3">
      <c r="L690" s="26">
        <v>681</v>
      </c>
      <c r="M690" s="41">
        <v>5529336.6132009747</v>
      </c>
      <c r="O690" s="26">
        <v>681</v>
      </c>
      <c r="P690" s="41">
        <v>5529336.6132009747</v>
      </c>
    </row>
    <row r="691" spans="12:16" x14ac:dyDescent="0.3">
      <c r="L691" s="26">
        <v>682</v>
      </c>
      <c r="M691" s="41">
        <v>31335967.815193705</v>
      </c>
      <c r="O691" s="26">
        <v>682</v>
      </c>
      <c r="P691" s="41">
        <v>31335967.815193705</v>
      </c>
    </row>
    <row r="692" spans="12:16" x14ac:dyDescent="0.3">
      <c r="L692" s="26">
        <v>683</v>
      </c>
      <c r="M692" s="41">
        <v>0</v>
      </c>
      <c r="O692" s="26">
        <v>683</v>
      </c>
      <c r="P692" s="41">
        <v>0</v>
      </c>
    </row>
    <row r="693" spans="12:16" x14ac:dyDescent="0.3">
      <c r="L693" s="26">
        <v>684</v>
      </c>
      <c r="M693" s="41">
        <v>15077991.711490886</v>
      </c>
      <c r="O693" s="26">
        <v>684</v>
      </c>
      <c r="P693" s="41">
        <v>0</v>
      </c>
    </row>
    <row r="694" spans="12:16" x14ac:dyDescent="0.3">
      <c r="L694" s="26">
        <v>685</v>
      </c>
      <c r="M694" s="41">
        <v>0</v>
      </c>
      <c r="O694" s="26">
        <v>685</v>
      </c>
      <c r="P694" s="41">
        <v>0</v>
      </c>
    </row>
    <row r="695" spans="12:16" x14ac:dyDescent="0.3">
      <c r="L695" s="26">
        <v>686</v>
      </c>
      <c r="M695" s="41">
        <v>0</v>
      </c>
      <c r="O695" s="26">
        <v>686</v>
      </c>
      <c r="P695" s="41">
        <v>0</v>
      </c>
    </row>
    <row r="696" spans="12:16" x14ac:dyDescent="0.3">
      <c r="L696" s="26">
        <v>687</v>
      </c>
      <c r="M696" s="41">
        <v>0</v>
      </c>
      <c r="O696" s="26">
        <v>687</v>
      </c>
      <c r="P696" s="41">
        <v>0</v>
      </c>
    </row>
    <row r="697" spans="12:16" x14ac:dyDescent="0.3">
      <c r="L697" s="26">
        <v>688</v>
      </c>
      <c r="M697" s="41">
        <v>0</v>
      </c>
      <c r="O697" s="26">
        <v>688</v>
      </c>
      <c r="P697" s="41">
        <v>0</v>
      </c>
    </row>
    <row r="698" spans="12:16" x14ac:dyDescent="0.3">
      <c r="L698" s="26">
        <v>689</v>
      </c>
      <c r="M698" s="41">
        <v>0</v>
      </c>
      <c r="O698" s="26">
        <v>689</v>
      </c>
      <c r="P698" s="41">
        <v>0</v>
      </c>
    </row>
    <row r="699" spans="12:16" x14ac:dyDescent="0.3">
      <c r="L699" s="26">
        <v>690</v>
      </c>
      <c r="M699" s="41">
        <v>0</v>
      </c>
      <c r="O699" s="26">
        <v>690</v>
      </c>
      <c r="P699" s="41">
        <v>0</v>
      </c>
    </row>
    <row r="700" spans="12:16" x14ac:dyDescent="0.3">
      <c r="L700" s="26">
        <v>691</v>
      </c>
      <c r="M700" s="41">
        <v>0</v>
      </c>
      <c r="O700" s="26">
        <v>691</v>
      </c>
      <c r="P700" s="41">
        <v>0</v>
      </c>
    </row>
    <row r="701" spans="12:16" x14ac:dyDescent="0.3">
      <c r="L701" s="26">
        <v>692</v>
      </c>
      <c r="M701" s="41">
        <v>9361216.5852840655</v>
      </c>
      <c r="O701" s="26">
        <v>692</v>
      </c>
      <c r="P701" s="41">
        <v>9361216.5852840655</v>
      </c>
    </row>
    <row r="702" spans="12:16" x14ac:dyDescent="0.3">
      <c r="L702" s="26">
        <v>693</v>
      </c>
      <c r="M702" s="41">
        <v>0</v>
      </c>
      <c r="O702" s="26">
        <v>693</v>
      </c>
      <c r="P702" s="41">
        <v>0</v>
      </c>
    </row>
    <row r="703" spans="12:16" x14ac:dyDescent="0.3">
      <c r="L703" s="26">
        <v>694</v>
      </c>
      <c r="M703" s="41">
        <v>0</v>
      </c>
      <c r="O703" s="26">
        <v>694</v>
      </c>
      <c r="P703" s="41">
        <v>0</v>
      </c>
    </row>
    <row r="704" spans="12:16" x14ac:dyDescent="0.3">
      <c r="L704" s="26">
        <v>695</v>
      </c>
      <c r="M704" s="41">
        <v>16517825.447599411</v>
      </c>
      <c r="O704" s="26">
        <v>695</v>
      </c>
      <c r="P704" s="41">
        <v>16517825.447599411</v>
      </c>
    </row>
    <row r="705" spans="12:16" x14ac:dyDescent="0.3">
      <c r="L705" s="26">
        <v>696</v>
      </c>
      <c r="M705" s="41">
        <v>0</v>
      </c>
      <c r="O705" s="26">
        <v>696</v>
      </c>
      <c r="P705" s="41">
        <v>0</v>
      </c>
    </row>
    <row r="706" spans="12:16" x14ac:dyDescent="0.3">
      <c r="L706" s="26">
        <v>697</v>
      </c>
      <c r="M706" s="41">
        <v>0</v>
      </c>
      <c r="O706" s="26">
        <v>697</v>
      </c>
      <c r="P706" s="41">
        <v>0</v>
      </c>
    </row>
    <row r="707" spans="12:16" x14ac:dyDescent="0.3">
      <c r="L707" s="26">
        <v>698</v>
      </c>
      <c r="M707" s="41">
        <v>0</v>
      </c>
      <c r="O707" s="26">
        <v>698</v>
      </c>
      <c r="P707" s="41">
        <v>0</v>
      </c>
    </row>
    <row r="708" spans="12:16" x14ac:dyDescent="0.3">
      <c r="L708" s="26">
        <v>699</v>
      </c>
      <c r="M708" s="41">
        <v>29115563.383221094</v>
      </c>
      <c r="O708" s="26">
        <v>699</v>
      </c>
      <c r="P708" s="41">
        <v>29115563.383221094</v>
      </c>
    </row>
    <row r="709" spans="12:16" x14ac:dyDescent="0.3">
      <c r="L709" s="26">
        <v>700</v>
      </c>
      <c r="M709" s="41">
        <v>0</v>
      </c>
      <c r="O709" s="26">
        <v>700</v>
      </c>
      <c r="P709" s="41">
        <v>0</v>
      </c>
    </row>
    <row r="710" spans="12:16" x14ac:dyDescent="0.3">
      <c r="L710" s="26">
        <v>701</v>
      </c>
      <c r="M710" s="41">
        <v>6217956.833931624</v>
      </c>
      <c r="O710" s="26">
        <v>701</v>
      </c>
      <c r="P710" s="41">
        <v>6217956.833931624</v>
      </c>
    </row>
    <row r="711" spans="12:16" x14ac:dyDescent="0.3">
      <c r="L711" s="26">
        <v>702</v>
      </c>
      <c r="M711" s="41">
        <v>0</v>
      </c>
      <c r="O711" s="26">
        <v>702</v>
      </c>
      <c r="P711" s="41">
        <v>0</v>
      </c>
    </row>
    <row r="712" spans="12:16" x14ac:dyDescent="0.3">
      <c r="L712" s="26">
        <v>703</v>
      </c>
      <c r="M712" s="41">
        <v>0</v>
      </c>
      <c r="O712" s="26">
        <v>703</v>
      </c>
      <c r="P712" s="41">
        <v>0</v>
      </c>
    </row>
    <row r="713" spans="12:16" x14ac:dyDescent="0.3">
      <c r="L713" s="26">
        <v>704</v>
      </c>
      <c r="M713" s="41">
        <v>20629128.608796857</v>
      </c>
      <c r="O713" s="26">
        <v>704</v>
      </c>
      <c r="P713" s="41">
        <v>20629128.608796857</v>
      </c>
    </row>
    <row r="714" spans="12:16" x14ac:dyDescent="0.3">
      <c r="L714" s="26">
        <v>705</v>
      </c>
      <c r="M714" s="41">
        <v>17774864.85190345</v>
      </c>
      <c r="O714" s="26">
        <v>705</v>
      </c>
      <c r="P714" s="41">
        <v>17774864.85190345</v>
      </c>
    </row>
    <row r="715" spans="12:16" x14ac:dyDescent="0.3">
      <c r="L715" s="26">
        <v>706</v>
      </c>
      <c r="M715" s="41">
        <v>0</v>
      </c>
      <c r="O715" s="26">
        <v>706</v>
      </c>
      <c r="P715" s="41">
        <v>0</v>
      </c>
    </row>
    <row r="716" spans="12:16" x14ac:dyDescent="0.3">
      <c r="L716" s="26">
        <v>707</v>
      </c>
      <c r="M716" s="41">
        <v>0</v>
      </c>
      <c r="O716" s="26">
        <v>707</v>
      </c>
      <c r="P716" s="41">
        <v>0</v>
      </c>
    </row>
    <row r="717" spans="12:16" x14ac:dyDescent="0.3">
      <c r="L717" s="26">
        <v>708</v>
      </c>
      <c r="M717" s="41">
        <v>20257056.494819906</v>
      </c>
      <c r="O717" s="26">
        <v>708</v>
      </c>
      <c r="P717" s="41">
        <v>20257056.494819906</v>
      </c>
    </row>
    <row r="718" spans="12:16" x14ac:dyDescent="0.3">
      <c r="L718" s="26">
        <v>709</v>
      </c>
      <c r="M718" s="41">
        <v>19169756.803037297</v>
      </c>
      <c r="O718" s="26">
        <v>709</v>
      </c>
      <c r="P718" s="41">
        <v>0</v>
      </c>
    </row>
    <row r="719" spans="12:16" x14ac:dyDescent="0.3">
      <c r="L719" s="26">
        <v>710</v>
      </c>
      <c r="M719" s="41">
        <v>0</v>
      </c>
      <c r="O719" s="26">
        <v>710</v>
      </c>
      <c r="P719" s="41">
        <v>0</v>
      </c>
    </row>
    <row r="720" spans="12:16" x14ac:dyDescent="0.3">
      <c r="L720" s="26">
        <v>711</v>
      </c>
      <c r="M720" s="41">
        <v>26386945.402886923</v>
      </c>
      <c r="O720" s="26">
        <v>711</v>
      </c>
      <c r="P720" s="41">
        <v>4383496.5658377232</v>
      </c>
    </row>
    <row r="721" spans="12:16" x14ac:dyDescent="0.3">
      <c r="L721" s="26">
        <v>712</v>
      </c>
      <c r="M721" s="41">
        <v>7739078.4490108136</v>
      </c>
      <c r="O721" s="26">
        <v>712</v>
      </c>
      <c r="P721" s="41">
        <v>7739078.4490108136</v>
      </c>
    </row>
    <row r="722" spans="12:16" x14ac:dyDescent="0.3">
      <c r="L722" s="26">
        <v>713</v>
      </c>
      <c r="M722" s="41">
        <v>0</v>
      </c>
      <c r="O722" s="26">
        <v>713</v>
      </c>
      <c r="P722" s="41">
        <v>0</v>
      </c>
    </row>
    <row r="723" spans="12:16" x14ac:dyDescent="0.3">
      <c r="L723" s="26">
        <v>714</v>
      </c>
      <c r="M723" s="41">
        <v>0</v>
      </c>
      <c r="O723" s="26">
        <v>714</v>
      </c>
      <c r="P723" s="41">
        <v>0</v>
      </c>
    </row>
    <row r="724" spans="12:16" x14ac:dyDescent="0.3">
      <c r="L724" s="26">
        <v>715</v>
      </c>
      <c r="M724" s="41">
        <v>0</v>
      </c>
      <c r="O724" s="26">
        <v>715</v>
      </c>
      <c r="P724" s="41">
        <v>0</v>
      </c>
    </row>
    <row r="725" spans="12:16" x14ac:dyDescent="0.3">
      <c r="L725" s="26">
        <v>716</v>
      </c>
      <c r="M725" s="41">
        <v>0</v>
      </c>
      <c r="O725" s="26">
        <v>716</v>
      </c>
      <c r="P725" s="41">
        <v>0</v>
      </c>
    </row>
    <row r="726" spans="12:16" x14ac:dyDescent="0.3">
      <c r="L726" s="26">
        <v>717</v>
      </c>
      <c r="M726" s="41">
        <v>28862499.83339721</v>
      </c>
      <c r="O726" s="26">
        <v>717</v>
      </c>
      <c r="P726" s="41">
        <v>10334558.070050811</v>
      </c>
    </row>
    <row r="727" spans="12:16" x14ac:dyDescent="0.3">
      <c r="L727" s="26">
        <v>718</v>
      </c>
      <c r="M727" s="41">
        <v>13246197.356647773</v>
      </c>
      <c r="O727" s="26">
        <v>718</v>
      </c>
      <c r="P727" s="41">
        <v>0</v>
      </c>
    </row>
    <row r="728" spans="12:16" x14ac:dyDescent="0.3">
      <c r="L728" s="26">
        <v>719</v>
      </c>
      <c r="M728" s="41">
        <v>0</v>
      </c>
      <c r="O728" s="26">
        <v>719</v>
      </c>
      <c r="P728" s="41">
        <v>0</v>
      </c>
    </row>
    <row r="729" spans="12:16" x14ac:dyDescent="0.3">
      <c r="L729" s="26">
        <v>720</v>
      </c>
      <c r="M729" s="41">
        <v>16426068.617251836</v>
      </c>
      <c r="O729" s="26">
        <v>720</v>
      </c>
      <c r="P729" s="41">
        <v>16426068.617251836</v>
      </c>
    </row>
    <row r="730" spans="12:16" x14ac:dyDescent="0.3">
      <c r="L730" s="26">
        <v>721</v>
      </c>
      <c r="M730" s="41">
        <v>0</v>
      </c>
      <c r="O730" s="26">
        <v>721</v>
      </c>
      <c r="P730" s="41">
        <v>0</v>
      </c>
    </row>
    <row r="731" spans="12:16" x14ac:dyDescent="0.3">
      <c r="L731" s="26">
        <v>722</v>
      </c>
      <c r="M731" s="41">
        <v>5888326.2557649417</v>
      </c>
      <c r="O731" s="26">
        <v>722</v>
      </c>
      <c r="P731" s="41">
        <v>5888326.2557649417</v>
      </c>
    </row>
    <row r="732" spans="12:16" x14ac:dyDescent="0.3">
      <c r="L732" s="26">
        <v>723</v>
      </c>
      <c r="M732" s="41">
        <v>0</v>
      </c>
      <c r="O732" s="26">
        <v>723</v>
      </c>
      <c r="P732" s="41">
        <v>0</v>
      </c>
    </row>
    <row r="733" spans="12:16" x14ac:dyDescent="0.3">
      <c r="L733" s="26">
        <v>724</v>
      </c>
      <c r="M733" s="41">
        <v>23182214.183877394</v>
      </c>
      <c r="O733" s="26">
        <v>724</v>
      </c>
      <c r="P733" s="41">
        <v>23182214.183877394</v>
      </c>
    </row>
    <row r="734" spans="12:16" x14ac:dyDescent="0.3">
      <c r="L734" s="26">
        <v>725</v>
      </c>
      <c r="M734" s="41">
        <v>23343577.814659189</v>
      </c>
      <c r="O734" s="26">
        <v>725</v>
      </c>
      <c r="P734" s="41">
        <v>0</v>
      </c>
    </row>
    <row r="735" spans="12:16" x14ac:dyDescent="0.3">
      <c r="L735" s="26">
        <v>726</v>
      </c>
      <c r="M735" s="41">
        <v>0</v>
      </c>
      <c r="O735" s="26">
        <v>726</v>
      </c>
      <c r="P735" s="41">
        <v>0</v>
      </c>
    </row>
    <row r="736" spans="12:16" x14ac:dyDescent="0.3">
      <c r="L736" s="26">
        <v>727</v>
      </c>
      <c r="M736" s="41">
        <v>37148269.907770827</v>
      </c>
      <c r="O736" s="26">
        <v>727</v>
      </c>
      <c r="P736" s="41">
        <v>26742823.312713429</v>
      </c>
    </row>
    <row r="737" spans="12:16" x14ac:dyDescent="0.3">
      <c r="L737" s="26">
        <v>728</v>
      </c>
      <c r="M737" s="41">
        <v>12371672.496011741</v>
      </c>
      <c r="O737" s="26">
        <v>728</v>
      </c>
      <c r="P737" s="41">
        <v>12371672.496011741</v>
      </c>
    </row>
    <row r="738" spans="12:16" x14ac:dyDescent="0.3">
      <c r="L738" s="26">
        <v>729</v>
      </c>
      <c r="M738" s="41">
        <v>0</v>
      </c>
      <c r="O738" s="26">
        <v>729</v>
      </c>
      <c r="P738" s="41">
        <v>0</v>
      </c>
    </row>
    <row r="739" spans="12:16" x14ac:dyDescent="0.3">
      <c r="L739" s="26">
        <v>730</v>
      </c>
      <c r="M739" s="41">
        <v>0</v>
      </c>
      <c r="O739" s="26">
        <v>730</v>
      </c>
      <c r="P739" s="41">
        <v>0</v>
      </c>
    </row>
    <row r="740" spans="12:16" x14ac:dyDescent="0.3">
      <c r="L740" s="26">
        <v>731</v>
      </c>
      <c r="M740" s="41">
        <v>11473017.382714201</v>
      </c>
      <c r="O740" s="26">
        <v>731</v>
      </c>
      <c r="P740" s="41">
        <v>11473017.382714201</v>
      </c>
    </row>
    <row r="741" spans="12:16" x14ac:dyDescent="0.3">
      <c r="L741" s="26">
        <v>732</v>
      </c>
      <c r="M741" s="41">
        <v>0</v>
      </c>
      <c r="O741" s="26">
        <v>732</v>
      </c>
      <c r="P741" s="41">
        <v>0</v>
      </c>
    </row>
    <row r="742" spans="12:16" x14ac:dyDescent="0.3">
      <c r="L742" s="26">
        <v>733</v>
      </c>
      <c r="M742" s="41">
        <v>0</v>
      </c>
      <c r="O742" s="26">
        <v>733</v>
      </c>
      <c r="P742" s="41">
        <v>0</v>
      </c>
    </row>
    <row r="743" spans="12:16" x14ac:dyDescent="0.3">
      <c r="L743" s="26">
        <v>734</v>
      </c>
      <c r="M743" s="41">
        <v>45924456.561180592</v>
      </c>
      <c r="O743" s="26">
        <v>734</v>
      </c>
      <c r="P743" s="41">
        <v>45924456.561180592</v>
      </c>
    </row>
    <row r="744" spans="12:16" x14ac:dyDescent="0.3">
      <c r="L744" s="26">
        <v>735</v>
      </c>
      <c r="M744" s="41">
        <v>5588581.7499797884</v>
      </c>
      <c r="O744" s="26">
        <v>735</v>
      </c>
      <c r="P744" s="41">
        <v>0</v>
      </c>
    </row>
    <row r="745" spans="12:16" x14ac:dyDescent="0.3">
      <c r="L745" s="26">
        <v>736</v>
      </c>
      <c r="M745" s="41">
        <v>0</v>
      </c>
      <c r="O745" s="26">
        <v>736</v>
      </c>
      <c r="P745" s="41">
        <v>0</v>
      </c>
    </row>
    <row r="746" spans="12:16" x14ac:dyDescent="0.3">
      <c r="L746" s="26">
        <v>737</v>
      </c>
      <c r="M746" s="41">
        <v>0</v>
      </c>
      <c r="O746" s="26">
        <v>737</v>
      </c>
      <c r="P746" s="41">
        <v>0</v>
      </c>
    </row>
    <row r="747" spans="12:16" x14ac:dyDescent="0.3">
      <c r="L747" s="26">
        <v>738</v>
      </c>
      <c r="M747" s="41">
        <v>14639445.555323128</v>
      </c>
      <c r="O747" s="26">
        <v>738</v>
      </c>
      <c r="P747" s="41">
        <v>0</v>
      </c>
    </row>
    <row r="748" spans="12:16" x14ac:dyDescent="0.3">
      <c r="L748" s="26">
        <v>739</v>
      </c>
      <c r="M748" s="41">
        <v>0</v>
      </c>
      <c r="O748" s="26">
        <v>739</v>
      </c>
      <c r="P748" s="41">
        <v>0</v>
      </c>
    </row>
    <row r="749" spans="12:16" x14ac:dyDescent="0.3">
      <c r="L749" s="26">
        <v>740</v>
      </c>
      <c r="M749" s="41">
        <v>0</v>
      </c>
      <c r="O749" s="26">
        <v>740</v>
      </c>
      <c r="P749" s="41">
        <v>0</v>
      </c>
    </row>
    <row r="750" spans="12:16" x14ac:dyDescent="0.3">
      <c r="L750" s="26">
        <v>741</v>
      </c>
      <c r="M750" s="41">
        <v>0</v>
      </c>
      <c r="O750" s="26">
        <v>741</v>
      </c>
      <c r="P750" s="41">
        <v>0</v>
      </c>
    </row>
    <row r="751" spans="12:16" x14ac:dyDescent="0.3">
      <c r="L751" s="26">
        <v>742</v>
      </c>
      <c r="M751" s="41">
        <v>23376421.232959501</v>
      </c>
      <c r="O751" s="26">
        <v>742</v>
      </c>
      <c r="P751" s="41">
        <v>23376421.232959501</v>
      </c>
    </row>
    <row r="752" spans="12:16" x14ac:dyDescent="0.3">
      <c r="L752" s="26">
        <v>743</v>
      </c>
      <c r="M752" s="41">
        <v>14808840.630845802</v>
      </c>
      <c r="O752" s="26">
        <v>743</v>
      </c>
      <c r="P752" s="41">
        <v>8254132.4016270433</v>
      </c>
    </row>
    <row r="753" spans="12:16" x14ac:dyDescent="0.3">
      <c r="L753" s="26">
        <v>744</v>
      </c>
      <c r="M753" s="41">
        <v>0</v>
      </c>
      <c r="O753" s="26">
        <v>744</v>
      </c>
      <c r="P753" s="41">
        <v>0</v>
      </c>
    </row>
    <row r="754" spans="12:16" x14ac:dyDescent="0.3">
      <c r="L754" s="26">
        <v>745</v>
      </c>
      <c r="M754" s="41">
        <v>0</v>
      </c>
      <c r="O754" s="26">
        <v>745</v>
      </c>
      <c r="P754" s="41">
        <v>0</v>
      </c>
    </row>
    <row r="755" spans="12:16" x14ac:dyDescent="0.3">
      <c r="L755" s="26">
        <v>746</v>
      </c>
      <c r="M755" s="41">
        <v>0</v>
      </c>
      <c r="O755" s="26">
        <v>746</v>
      </c>
      <c r="P755" s="41">
        <v>0</v>
      </c>
    </row>
    <row r="756" spans="12:16" x14ac:dyDescent="0.3">
      <c r="L756" s="26">
        <v>747</v>
      </c>
      <c r="M756" s="41">
        <v>22780668.56105274</v>
      </c>
      <c r="O756" s="26">
        <v>747</v>
      </c>
      <c r="P756" s="41">
        <v>22780668.56105274</v>
      </c>
    </row>
    <row r="757" spans="12:16" x14ac:dyDescent="0.3">
      <c r="L757" s="26">
        <v>748</v>
      </c>
      <c r="M757" s="41">
        <v>0</v>
      </c>
      <c r="O757" s="26">
        <v>748</v>
      </c>
      <c r="P757" s="41">
        <v>0</v>
      </c>
    </row>
    <row r="758" spans="12:16" x14ac:dyDescent="0.3">
      <c r="L758" s="26">
        <v>749</v>
      </c>
      <c r="M758" s="41">
        <v>0</v>
      </c>
      <c r="O758" s="26">
        <v>749</v>
      </c>
      <c r="P758" s="41">
        <v>0</v>
      </c>
    </row>
    <row r="759" spans="12:16" x14ac:dyDescent="0.3">
      <c r="L759" s="26">
        <v>750</v>
      </c>
      <c r="M759" s="41">
        <v>0</v>
      </c>
      <c r="O759" s="26">
        <v>750</v>
      </c>
      <c r="P759" s="41">
        <v>0</v>
      </c>
    </row>
    <row r="760" spans="12:16" x14ac:dyDescent="0.3">
      <c r="L760" s="26">
        <v>751</v>
      </c>
      <c r="M760" s="41">
        <v>0</v>
      </c>
      <c r="O760" s="26">
        <v>751</v>
      </c>
      <c r="P760" s="41">
        <v>0</v>
      </c>
    </row>
    <row r="761" spans="12:16" x14ac:dyDescent="0.3">
      <c r="L761" s="26">
        <v>752</v>
      </c>
      <c r="M761" s="41">
        <v>7342524.8349586148</v>
      </c>
      <c r="O761" s="26">
        <v>752</v>
      </c>
      <c r="P761" s="41">
        <v>7342524.8349586148</v>
      </c>
    </row>
    <row r="762" spans="12:16" x14ac:dyDescent="0.3">
      <c r="L762" s="26">
        <v>753</v>
      </c>
      <c r="M762" s="41">
        <v>0</v>
      </c>
      <c r="O762" s="26">
        <v>753</v>
      </c>
      <c r="P762" s="41">
        <v>0</v>
      </c>
    </row>
    <row r="763" spans="12:16" x14ac:dyDescent="0.3">
      <c r="L763" s="26">
        <v>754</v>
      </c>
      <c r="M763" s="41">
        <v>35895329.863991342</v>
      </c>
      <c r="O763" s="26">
        <v>754</v>
      </c>
      <c r="P763" s="41">
        <v>26801990.521126702</v>
      </c>
    </row>
    <row r="764" spans="12:16" x14ac:dyDescent="0.3">
      <c r="L764" s="26">
        <v>755</v>
      </c>
      <c r="M764" s="41">
        <v>0</v>
      </c>
      <c r="O764" s="26">
        <v>755</v>
      </c>
      <c r="P764" s="41">
        <v>0</v>
      </c>
    </row>
    <row r="765" spans="12:16" x14ac:dyDescent="0.3">
      <c r="L765" s="26">
        <v>756</v>
      </c>
      <c r="M765" s="41">
        <v>12887770.271403305</v>
      </c>
      <c r="O765" s="26">
        <v>756</v>
      </c>
      <c r="P765" s="41">
        <v>12887770.271403305</v>
      </c>
    </row>
    <row r="766" spans="12:16" x14ac:dyDescent="0.3">
      <c r="L766" s="26">
        <v>757</v>
      </c>
      <c r="M766" s="41">
        <v>17732646.307135042</v>
      </c>
      <c r="O766" s="26">
        <v>757</v>
      </c>
      <c r="P766" s="41">
        <v>17732646.307135042</v>
      </c>
    </row>
    <row r="767" spans="12:16" x14ac:dyDescent="0.3">
      <c r="L767" s="26">
        <v>758</v>
      </c>
      <c r="M767" s="41">
        <v>29200855.307368219</v>
      </c>
      <c r="O767" s="26">
        <v>758</v>
      </c>
      <c r="P767" s="41">
        <v>29200855.307368219</v>
      </c>
    </row>
    <row r="768" spans="12:16" x14ac:dyDescent="0.3">
      <c r="L768" s="26">
        <v>759</v>
      </c>
      <c r="M768" s="41">
        <v>14616942.546592396</v>
      </c>
      <c r="O768" s="26">
        <v>759</v>
      </c>
      <c r="P768" s="41">
        <v>14616942.546592396</v>
      </c>
    </row>
    <row r="769" spans="12:16" x14ac:dyDescent="0.3">
      <c r="L769" s="26">
        <v>760</v>
      </c>
      <c r="M769" s="41">
        <v>0</v>
      </c>
      <c r="O769" s="26">
        <v>760</v>
      </c>
      <c r="P769" s="41">
        <v>0</v>
      </c>
    </row>
    <row r="770" spans="12:16" x14ac:dyDescent="0.3">
      <c r="L770" s="26">
        <v>761</v>
      </c>
      <c r="M770" s="41">
        <v>13133125.181493657</v>
      </c>
      <c r="O770" s="26">
        <v>761</v>
      </c>
      <c r="P770" s="41">
        <v>0</v>
      </c>
    </row>
    <row r="771" spans="12:16" x14ac:dyDescent="0.3">
      <c r="L771" s="26">
        <v>762</v>
      </c>
      <c r="M771" s="41">
        <v>32127609.209354121</v>
      </c>
      <c r="O771" s="26">
        <v>762</v>
      </c>
      <c r="P771" s="41">
        <v>32127609.209354121</v>
      </c>
    </row>
    <row r="772" spans="12:16" x14ac:dyDescent="0.3">
      <c r="L772" s="26">
        <v>763</v>
      </c>
      <c r="M772" s="41">
        <v>36511111.514389426</v>
      </c>
      <c r="O772" s="26">
        <v>763</v>
      </c>
      <c r="P772" s="41">
        <v>36511111.514389426</v>
      </c>
    </row>
    <row r="773" spans="12:16" x14ac:dyDescent="0.3">
      <c r="L773" s="26">
        <v>764</v>
      </c>
      <c r="M773" s="41">
        <v>19871679.590766698</v>
      </c>
      <c r="O773" s="26">
        <v>764</v>
      </c>
      <c r="P773" s="41">
        <v>19871679.590766698</v>
      </c>
    </row>
    <row r="774" spans="12:16" x14ac:dyDescent="0.3">
      <c r="L774" s="26">
        <v>765</v>
      </c>
      <c r="M774" s="41">
        <v>12567018.642445624</v>
      </c>
      <c r="O774" s="26">
        <v>765</v>
      </c>
      <c r="P774" s="41">
        <v>12567018.642445624</v>
      </c>
    </row>
    <row r="775" spans="12:16" x14ac:dyDescent="0.3">
      <c r="L775" s="26">
        <v>766</v>
      </c>
      <c r="M775" s="41">
        <v>18518366.70082096</v>
      </c>
      <c r="O775" s="26">
        <v>766</v>
      </c>
      <c r="P775" s="41">
        <v>18518366.70082096</v>
      </c>
    </row>
    <row r="776" spans="12:16" x14ac:dyDescent="0.3">
      <c r="L776" s="26">
        <v>767</v>
      </c>
      <c r="M776" s="41">
        <v>18836501.239140838</v>
      </c>
      <c r="O776" s="26">
        <v>767</v>
      </c>
      <c r="P776" s="41">
        <v>0</v>
      </c>
    </row>
    <row r="777" spans="12:16" x14ac:dyDescent="0.3">
      <c r="L777" s="26">
        <v>768</v>
      </c>
      <c r="M777" s="41">
        <v>0</v>
      </c>
      <c r="O777" s="26">
        <v>768</v>
      </c>
      <c r="P777" s="41">
        <v>0</v>
      </c>
    </row>
    <row r="778" spans="12:16" x14ac:dyDescent="0.3">
      <c r="L778" s="26">
        <v>769</v>
      </c>
      <c r="M778" s="41">
        <v>20238480.226914458</v>
      </c>
      <c r="O778" s="26">
        <v>769</v>
      </c>
      <c r="P778" s="41">
        <v>20238480.226914458</v>
      </c>
    </row>
    <row r="779" spans="12:16" x14ac:dyDescent="0.3">
      <c r="L779" s="26">
        <v>770</v>
      </c>
      <c r="M779" s="41">
        <v>0</v>
      </c>
      <c r="O779" s="26">
        <v>770</v>
      </c>
      <c r="P779" s="41">
        <v>0</v>
      </c>
    </row>
    <row r="780" spans="12:16" x14ac:dyDescent="0.3">
      <c r="L780" s="26">
        <v>771</v>
      </c>
      <c r="M780" s="41">
        <v>0</v>
      </c>
      <c r="O780" s="26">
        <v>771</v>
      </c>
      <c r="P780" s="41">
        <v>0</v>
      </c>
    </row>
    <row r="781" spans="12:16" x14ac:dyDescent="0.3">
      <c r="L781" s="26">
        <v>772</v>
      </c>
      <c r="M781" s="41">
        <v>16981114.212543368</v>
      </c>
      <c r="O781" s="26">
        <v>772</v>
      </c>
      <c r="P781" s="41">
        <v>0</v>
      </c>
    </row>
    <row r="782" spans="12:16" x14ac:dyDescent="0.3">
      <c r="L782" s="26">
        <v>773</v>
      </c>
      <c r="M782" s="41">
        <v>8852698.8078978192</v>
      </c>
      <c r="O782" s="26">
        <v>773</v>
      </c>
      <c r="P782" s="41">
        <v>8852698.8078978192</v>
      </c>
    </row>
    <row r="783" spans="12:16" x14ac:dyDescent="0.3">
      <c r="L783" s="26">
        <v>774</v>
      </c>
      <c r="M783" s="41">
        <v>0</v>
      </c>
      <c r="O783" s="26">
        <v>774</v>
      </c>
      <c r="P783" s="41">
        <v>0</v>
      </c>
    </row>
    <row r="784" spans="12:16" x14ac:dyDescent="0.3">
      <c r="L784" s="26">
        <v>775</v>
      </c>
      <c r="M784" s="41">
        <v>8825202.5702552255</v>
      </c>
      <c r="O784" s="26">
        <v>775</v>
      </c>
      <c r="P784" s="41">
        <v>8825202.5702552255</v>
      </c>
    </row>
    <row r="785" spans="12:16" x14ac:dyDescent="0.3">
      <c r="L785" s="26">
        <v>776</v>
      </c>
      <c r="M785" s="41">
        <v>8273773.7294990439</v>
      </c>
      <c r="O785" s="26">
        <v>776</v>
      </c>
      <c r="P785" s="41">
        <v>8273773.7294990439</v>
      </c>
    </row>
    <row r="786" spans="12:16" x14ac:dyDescent="0.3">
      <c r="L786" s="26">
        <v>777</v>
      </c>
      <c r="M786" s="41">
        <v>0</v>
      </c>
      <c r="O786" s="26">
        <v>777</v>
      </c>
      <c r="P786" s="41">
        <v>0</v>
      </c>
    </row>
    <row r="787" spans="12:16" x14ac:dyDescent="0.3">
      <c r="L787" s="26">
        <v>778</v>
      </c>
      <c r="M787" s="41">
        <v>0</v>
      </c>
      <c r="O787" s="26">
        <v>778</v>
      </c>
      <c r="P787" s="41">
        <v>0</v>
      </c>
    </row>
    <row r="788" spans="12:16" x14ac:dyDescent="0.3">
      <c r="L788" s="26">
        <v>779</v>
      </c>
      <c r="M788" s="41">
        <v>0</v>
      </c>
      <c r="O788" s="26">
        <v>779</v>
      </c>
      <c r="P788" s="41">
        <v>0</v>
      </c>
    </row>
    <row r="789" spans="12:16" x14ac:dyDescent="0.3">
      <c r="L789" s="26">
        <v>780</v>
      </c>
      <c r="M789" s="41">
        <v>0</v>
      </c>
      <c r="O789" s="26">
        <v>780</v>
      </c>
      <c r="P789" s="41">
        <v>0</v>
      </c>
    </row>
    <row r="790" spans="12:16" x14ac:dyDescent="0.3">
      <c r="L790" s="26">
        <v>781</v>
      </c>
      <c r="M790" s="41">
        <v>0</v>
      </c>
      <c r="O790" s="26">
        <v>781</v>
      </c>
      <c r="P790" s="41">
        <v>0</v>
      </c>
    </row>
    <row r="791" spans="12:16" x14ac:dyDescent="0.3">
      <c r="L791" s="26">
        <v>782</v>
      </c>
      <c r="M791" s="41">
        <v>11281333.335231967</v>
      </c>
      <c r="O791" s="26">
        <v>782</v>
      </c>
      <c r="P791" s="41">
        <v>11281333.335231967</v>
      </c>
    </row>
    <row r="792" spans="12:16" x14ac:dyDescent="0.3">
      <c r="L792" s="26">
        <v>783</v>
      </c>
      <c r="M792" s="41">
        <v>0</v>
      </c>
      <c r="O792" s="26">
        <v>783</v>
      </c>
      <c r="P792" s="41">
        <v>0</v>
      </c>
    </row>
    <row r="793" spans="12:16" x14ac:dyDescent="0.3">
      <c r="L793" s="26">
        <v>784</v>
      </c>
      <c r="M793" s="41">
        <v>8750421.2938575987</v>
      </c>
      <c r="O793" s="26">
        <v>784</v>
      </c>
      <c r="P793" s="41">
        <v>8750421.2938575987</v>
      </c>
    </row>
    <row r="794" spans="12:16" x14ac:dyDescent="0.3">
      <c r="L794" s="26">
        <v>785</v>
      </c>
      <c r="M794" s="41">
        <v>7913519.2251627631</v>
      </c>
      <c r="O794" s="26">
        <v>785</v>
      </c>
      <c r="P794" s="41">
        <v>7913519.2251627631</v>
      </c>
    </row>
    <row r="795" spans="12:16" x14ac:dyDescent="0.3">
      <c r="L795" s="26">
        <v>786</v>
      </c>
      <c r="M795" s="41">
        <v>0</v>
      </c>
      <c r="O795" s="26">
        <v>786</v>
      </c>
      <c r="P795" s="41">
        <v>0</v>
      </c>
    </row>
    <row r="796" spans="12:16" x14ac:dyDescent="0.3">
      <c r="L796" s="26">
        <v>787</v>
      </c>
      <c r="M796" s="41">
        <v>17056272.603099689</v>
      </c>
      <c r="O796" s="26">
        <v>787</v>
      </c>
      <c r="P796" s="41">
        <v>17056272.603099689</v>
      </c>
    </row>
    <row r="797" spans="12:16" x14ac:dyDescent="0.3">
      <c r="L797" s="26">
        <v>788</v>
      </c>
      <c r="M797" s="41">
        <v>11477146.203187035</v>
      </c>
      <c r="O797" s="26">
        <v>788</v>
      </c>
      <c r="P797" s="41">
        <v>11477146.203187035</v>
      </c>
    </row>
    <row r="798" spans="12:16" x14ac:dyDescent="0.3">
      <c r="L798" s="26">
        <v>789</v>
      </c>
      <c r="M798" s="41">
        <v>6783562.1668404005</v>
      </c>
      <c r="O798" s="26">
        <v>789</v>
      </c>
      <c r="P798" s="41">
        <v>6783562.1668404005</v>
      </c>
    </row>
    <row r="799" spans="12:16" x14ac:dyDescent="0.3">
      <c r="L799" s="26">
        <v>790</v>
      </c>
      <c r="M799" s="41">
        <v>0</v>
      </c>
      <c r="O799" s="26">
        <v>790</v>
      </c>
      <c r="P799" s="41">
        <v>0</v>
      </c>
    </row>
    <row r="800" spans="12:16" x14ac:dyDescent="0.3">
      <c r="L800" s="26">
        <v>791</v>
      </c>
      <c r="M800" s="41">
        <v>0</v>
      </c>
      <c r="O800" s="26">
        <v>791</v>
      </c>
      <c r="P800" s="41">
        <v>0</v>
      </c>
    </row>
    <row r="801" spans="12:16" x14ac:dyDescent="0.3">
      <c r="L801" s="26">
        <v>792</v>
      </c>
      <c r="M801" s="41">
        <v>19024103.87327582</v>
      </c>
      <c r="O801" s="26">
        <v>792</v>
      </c>
      <c r="P801" s="41">
        <v>19024103.87327582</v>
      </c>
    </row>
    <row r="802" spans="12:16" x14ac:dyDescent="0.3">
      <c r="L802" s="26">
        <v>793</v>
      </c>
      <c r="M802" s="41">
        <v>0</v>
      </c>
      <c r="O802" s="26">
        <v>793</v>
      </c>
      <c r="P802" s="41">
        <v>0</v>
      </c>
    </row>
    <row r="803" spans="12:16" x14ac:dyDescent="0.3">
      <c r="L803" s="26">
        <v>794</v>
      </c>
      <c r="M803" s="41">
        <v>0</v>
      </c>
      <c r="O803" s="26">
        <v>794</v>
      </c>
      <c r="P803" s="41">
        <v>0</v>
      </c>
    </row>
    <row r="804" spans="12:16" x14ac:dyDescent="0.3">
      <c r="L804" s="26">
        <v>795</v>
      </c>
      <c r="M804" s="41">
        <v>0</v>
      </c>
      <c r="O804" s="26">
        <v>795</v>
      </c>
      <c r="P804" s="41">
        <v>0</v>
      </c>
    </row>
    <row r="805" spans="12:16" x14ac:dyDescent="0.3">
      <c r="L805" s="26">
        <v>796</v>
      </c>
      <c r="M805" s="41">
        <v>0</v>
      </c>
      <c r="O805" s="26">
        <v>796</v>
      </c>
      <c r="P805" s="41">
        <v>0</v>
      </c>
    </row>
    <row r="806" spans="12:16" x14ac:dyDescent="0.3">
      <c r="L806" s="26">
        <v>797</v>
      </c>
      <c r="M806" s="41">
        <v>0</v>
      </c>
      <c r="O806" s="26">
        <v>797</v>
      </c>
      <c r="P806" s="41">
        <v>0</v>
      </c>
    </row>
    <row r="807" spans="12:16" x14ac:dyDescent="0.3">
      <c r="L807" s="26">
        <v>798</v>
      </c>
      <c r="M807" s="41">
        <v>0</v>
      </c>
      <c r="O807" s="26">
        <v>798</v>
      </c>
      <c r="P807" s="41">
        <v>0</v>
      </c>
    </row>
    <row r="808" spans="12:16" x14ac:dyDescent="0.3">
      <c r="L808" s="26">
        <v>799</v>
      </c>
      <c r="M808" s="41">
        <v>0</v>
      </c>
      <c r="O808" s="26">
        <v>799</v>
      </c>
      <c r="P808" s="41">
        <v>0</v>
      </c>
    </row>
    <row r="809" spans="12:16" x14ac:dyDescent="0.3">
      <c r="L809" s="26">
        <v>800</v>
      </c>
      <c r="M809" s="41">
        <v>0</v>
      </c>
      <c r="O809" s="26">
        <v>800</v>
      </c>
      <c r="P809" s="41">
        <v>0</v>
      </c>
    </row>
    <row r="810" spans="12:16" x14ac:dyDescent="0.3">
      <c r="L810" s="26">
        <v>801</v>
      </c>
      <c r="M810" s="41">
        <v>0</v>
      </c>
      <c r="O810" s="26">
        <v>801</v>
      </c>
      <c r="P810" s="41">
        <v>0</v>
      </c>
    </row>
    <row r="811" spans="12:16" x14ac:dyDescent="0.3">
      <c r="L811" s="26">
        <v>802</v>
      </c>
      <c r="M811" s="41">
        <v>5734479.112956576</v>
      </c>
      <c r="O811" s="26">
        <v>802</v>
      </c>
      <c r="P811" s="41">
        <v>5734479.112956576</v>
      </c>
    </row>
    <row r="812" spans="12:16" x14ac:dyDescent="0.3">
      <c r="L812" s="26">
        <v>803</v>
      </c>
      <c r="M812" s="41">
        <v>0</v>
      </c>
      <c r="O812" s="26">
        <v>803</v>
      </c>
      <c r="P812" s="41">
        <v>0</v>
      </c>
    </row>
    <row r="813" spans="12:16" x14ac:dyDescent="0.3">
      <c r="L813" s="26">
        <v>804</v>
      </c>
      <c r="M813" s="41">
        <v>0</v>
      </c>
      <c r="O813" s="26">
        <v>804</v>
      </c>
      <c r="P813" s="41">
        <v>0</v>
      </c>
    </row>
    <row r="814" spans="12:16" x14ac:dyDescent="0.3">
      <c r="L814" s="26">
        <v>805</v>
      </c>
      <c r="M814" s="41">
        <v>27554590.74943497</v>
      </c>
      <c r="O814" s="26">
        <v>805</v>
      </c>
      <c r="P814" s="41">
        <v>27554590.74943497</v>
      </c>
    </row>
    <row r="815" spans="12:16" x14ac:dyDescent="0.3">
      <c r="L815" s="26">
        <v>806</v>
      </c>
      <c r="M815" s="41">
        <v>0</v>
      </c>
      <c r="O815" s="26">
        <v>806</v>
      </c>
      <c r="P815" s="41">
        <v>0</v>
      </c>
    </row>
    <row r="816" spans="12:16" x14ac:dyDescent="0.3">
      <c r="L816" s="26">
        <v>807</v>
      </c>
      <c r="M816" s="41">
        <v>0</v>
      </c>
      <c r="O816" s="26">
        <v>807</v>
      </c>
      <c r="P816" s="41">
        <v>0</v>
      </c>
    </row>
    <row r="817" spans="12:16" x14ac:dyDescent="0.3">
      <c r="L817" s="26">
        <v>808</v>
      </c>
      <c r="M817" s="41">
        <v>0</v>
      </c>
      <c r="O817" s="26">
        <v>808</v>
      </c>
      <c r="P817" s="41">
        <v>0</v>
      </c>
    </row>
    <row r="818" spans="12:16" x14ac:dyDescent="0.3">
      <c r="L818" s="26">
        <v>809</v>
      </c>
      <c r="M818" s="41">
        <v>0</v>
      </c>
      <c r="O818" s="26">
        <v>809</v>
      </c>
      <c r="P818" s="41">
        <v>0</v>
      </c>
    </row>
    <row r="819" spans="12:16" x14ac:dyDescent="0.3">
      <c r="L819" s="26">
        <v>810</v>
      </c>
      <c r="M819" s="41">
        <v>37139310.588190287</v>
      </c>
      <c r="O819" s="26">
        <v>810</v>
      </c>
      <c r="P819" s="41">
        <v>37139310.588190287</v>
      </c>
    </row>
    <row r="820" spans="12:16" x14ac:dyDescent="0.3">
      <c r="L820" s="26">
        <v>811</v>
      </c>
      <c r="M820" s="41">
        <v>14114534.959182678</v>
      </c>
      <c r="O820" s="26">
        <v>811</v>
      </c>
      <c r="P820" s="41">
        <v>14114534.959182678</v>
      </c>
    </row>
    <row r="821" spans="12:16" x14ac:dyDescent="0.3">
      <c r="L821" s="26">
        <v>812</v>
      </c>
      <c r="M821" s="41">
        <v>12530232.631060883</v>
      </c>
      <c r="O821" s="26">
        <v>812</v>
      </c>
      <c r="P821" s="41">
        <v>0</v>
      </c>
    </row>
    <row r="822" spans="12:16" x14ac:dyDescent="0.3">
      <c r="L822" s="26">
        <v>813</v>
      </c>
      <c r="M822" s="41">
        <v>19462172.812535897</v>
      </c>
      <c r="O822" s="26">
        <v>813</v>
      </c>
      <c r="P822" s="41">
        <v>7105367.8901471617</v>
      </c>
    </row>
    <row r="823" spans="12:16" x14ac:dyDescent="0.3">
      <c r="L823" s="26">
        <v>814</v>
      </c>
      <c r="M823" s="41">
        <v>0</v>
      </c>
      <c r="O823" s="26">
        <v>814</v>
      </c>
      <c r="P823" s="41">
        <v>0</v>
      </c>
    </row>
    <row r="824" spans="12:16" x14ac:dyDescent="0.3">
      <c r="L824" s="26">
        <v>815</v>
      </c>
      <c r="M824" s="41">
        <v>16895186.66736849</v>
      </c>
      <c r="O824" s="26">
        <v>815</v>
      </c>
      <c r="P824" s="41">
        <v>16895186.66736849</v>
      </c>
    </row>
    <row r="825" spans="12:16" x14ac:dyDescent="0.3">
      <c r="L825" s="26">
        <v>816</v>
      </c>
      <c r="M825" s="41">
        <v>0</v>
      </c>
      <c r="O825" s="26">
        <v>816</v>
      </c>
      <c r="P825" s="41">
        <v>0</v>
      </c>
    </row>
    <row r="826" spans="12:16" x14ac:dyDescent="0.3">
      <c r="L826" s="26">
        <v>817</v>
      </c>
      <c r="M826" s="41">
        <v>0</v>
      </c>
      <c r="O826" s="26">
        <v>817</v>
      </c>
      <c r="P826" s="41">
        <v>0</v>
      </c>
    </row>
    <row r="827" spans="12:16" x14ac:dyDescent="0.3">
      <c r="L827" s="26">
        <v>818</v>
      </c>
      <c r="M827" s="41">
        <v>0</v>
      </c>
      <c r="O827" s="26">
        <v>818</v>
      </c>
      <c r="P827" s="41">
        <v>0</v>
      </c>
    </row>
    <row r="828" spans="12:16" x14ac:dyDescent="0.3">
      <c r="L828" s="26">
        <v>819</v>
      </c>
      <c r="M828" s="41">
        <v>19081315.183427587</v>
      </c>
      <c r="O828" s="26">
        <v>819</v>
      </c>
      <c r="P828" s="41">
        <v>0</v>
      </c>
    </row>
    <row r="829" spans="12:16" x14ac:dyDescent="0.3">
      <c r="L829" s="26">
        <v>820</v>
      </c>
      <c r="M829" s="41">
        <v>0</v>
      </c>
      <c r="O829" s="26">
        <v>820</v>
      </c>
      <c r="P829" s="41">
        <v>0</v>
      </c>
    </row>
    <row r="830" spans="12:16" x14ac:dyDescent="0.3">
      <c r="L830" s="26">
        <v>821</v>
      </c>
      <c r="M830" s="41">
        <v>22147690.5173571</v>
      </c>
      <c r="O830" s="26">
        <v>821</v>
      </c>
      <c r="P830" s="41">
        <v>22147690.5173571</v>
      </c>
    </row>
    <row r="831" spans="12:16" x14ac:dyDescent="0.3">
      <c r="L831" s="26">
        <v>822</v>
      </c>
      <c r="M831" s="41">
        <v>9320199.7860742901</v>
      </c>
      <c r="O831" s="26">
        <v>822</v>
      </c>
      <c r="P831" s="41">
        <v>9320199.7860742901</v>
      </c>
    </row>
    <row r="832" spans="12:16" x14ac:dyDescent="0.3">
      <c r="L832" s="26">
        <v>823</v>
      </c>
      <c r="M832" s="41">
        <v>5963833.0470300782</v>
      </c>
      <c r="O832" s="26">
        <v>823</v>
      </c>
      <c r="P832" s="41">
        <v>5963833.0470300782</v>
      </c>
    </row>
    <row r="833" spans="12:16" x14ac:dyDescent="0.3">
      <c r="L833" s="26">
        <v>824</v>
      </c>
      <c r="M833" s="41">
        <v>0</v>
      </c>
      <c r="O833" s="26">
        <v>824</v>
      </c>
      <c r="P833" s="41">
        <v>0</v>
      </c>
    </row>
    <row r="834" spans="12:16" x14ac:dyDescent="0.3">
      <c r="L834" s="26">
        <v>825</v>
      </c>
      <c r="M834" s="41">
        <v>33797095.803126231</v>
      </c>
      <c r="O834" s="26">
        <v>825</v>
      </c>
      <c r="P834" s="41">
        <v>33797095.803126231</v>
      </c>
    </row>
    <row r="835" spans="12:16" x14ac:dyDescent="0.3">
      <c r="L835" s="26">
        <v>826</v>
      </c>
      <c r="M835" s="41">
        <v>0</v>
      </c>
      <c r="O835" s="26">
        <v>826</v>
      </c>
      <c r="P835" s="41">
        <v>0</v>
      </c>
    </row>
    <row r="836" spans="12:16" x14ac:dyDescent="0.3">
      <c r="L836" s="26">
        <v>827</v>
      </c>
      <c r="M836" s="41">
        <v>0</v>
      </c>
      <c r="O836" s="26">
        <v>827</v>
      </c>
      <c r="P836" s="41">
        <v>0</v>
      </c>
    </row>
    <row r="837" spans="12:16" x14ac:dyDescent="0.3">
      <c r="L837" s="26">
        <v>828</v>
      </c>
      <c r="M837" s="41">
        <v>0</v>
      </c>
      <c r="O837" s="26">
        <v>828</v>
      </c>
      <c r="P837" s="41">
        <v>0</v>
      </c>
    </row>
    <row r="838" spans="12:16" x14ac:dyDescent="0.3">
      <c r="L838" s="26">
        <v>829</v>
      </c>
      <c r="M838" s="41">
        <v>14217337.836345039</v>
      </c>
      <c r="O838" s="26">
        <v>829</v>
      </c>
      <c r="P838" s="41">
        <v>14217337.836345039</v>
      </c>
    </row>
    <row r="839" spans="12:16" x14ac:dyDescent="0.3">
      <c r="L839" s="26">
        <v>830</v>
      </c>
      <c r="M839" s="41">
        <v>0</v>
      </c>
      <c r="O839" s="26">
        <v>830</v>
      </c>
      <c r="P839" s="41">
        <v>0</v>
      </c>
    </row>
    <row r="840" spans="12:16" x14ac:dyDescent="0.3">
      <c r="L840" s="26">
        <v>831</v>
      </c>
      <c r="M840" s="41">
        <v>24914413.698893979</v>
      </c>
      <c r="O840" s="26">
        <v>831</v>
      </c>
      <c r="P840" s="41">
        <v>19193540.847455885</v>
      </c>
    </row>
    <row r="841" spans="12:16" x14ac:dyDescent="0.3">
      <c r="L841" s="26">
        <v>832</v>
      </c>
      <c r="M841" s="41">
        <v>27213602.845324248</v>
      </c>
      <c r="O841" s="26">
        <v>832</v>
      </c>
      <c r="P841" s="41">
        <v>27213602.845324248</v>
      </c>
    </row>
    <row r="842" spans="12:16" x14ac:dyDescent="0.3">
      <c r="L842" s="26">
        <v>833</v>
      </c>
      <c r="M842" s="41">
        <v>45868373.823530495</v>
      </c>
      <c r="O842" s="26">
        <v>833</v>
      </c>
      <c r="P842" s="41">
        <v>23165952.076291267</v>
      </c>
    </row>
    <row r="843" spans="12:16" x14ac:dyDescent="0.3">
      <c r="L843" s="26">
        <v>834</v>
      </c>
      <c r="M843" s="41">
        <v>7965989.7997396672</v>
      </c>
      <c r="O843" s="26">
        <v>834</v>
      </c>
      <c r="P843" s="41">
        <v>7965989.7997396672</v>
      </c>
    </row>
    <row r="844" spans="12:16" x14ac:dyDescent="0.3">
      <c r="L844" s="26">
        <v>835</v>
      </c>
      <c r="M844" s="41">
        <v>23833726.085354436</v>
      </c>
      <c r="O844" s="26">
        <v>835</v>
      </c>
      <c r="P844" s="41">
        <v>0</v>
      </c>
    </row>
    <row r="845" spans="12:16" x14ac:dyDescent="0.3">
      <c r="L845" s="26">
        <v>836</v>
      </c>
      <c r="M845" s="41">
        <v>0</v>
      </c>
      <c r="O845" s="26">
        <v>836</v>
      </c>
      <c r="P845" s="41">
        <v>0</v>
      </c>
    </row>
    <row r="846" spans="12:16" x14ac:dyDescent="0.3">
      <c r="L846" s="26">
        <v>837</v>
      </c>
      <c r="M846" s="41">
        <v>10589877.106444305</v>
      </c>
      <c r="O846" s="26">
        <v>837</v>
      </c>
      <c r="P846" s="41">
        <v>10589877.106444305</v>
      </c>
    </row>
    <row r="847" spans="12:16" x14ac:dyDescent="0.3">
      <c r="L847" s="26">
        <v>838</v>
      </c>
      <c r="M847" s="41">
        <v>0</v>
      </c>
      <c r="O847" s="26">
        <v>838</v>
      </c>
      <c r="P847" s="41">
        <v>0</v>
      </c>
    </row>
    <row r="848" spans="12:16" x14ac:dyDescent="0.3">
      <c r="L848" s="26">
        <v>839</v>
      </c>
      <c r="M848" s="41">
        <v>10626324.475998037</v>
      </c>
      <c r="O848" s="26">
        <v>839</v>
      </c>
      <c r="P848" s="41">
        <v>10626324.475998037</v>
      </c>
    </row>
    <row r="849" spans="12:16" x14ac:dyDescent="0.3">
      <c r="L849" s="26">
        <v>840</v>
      </c>
      <c r="M849" s="41">
        <v>0</v>
      </c>
      <c r="O849" s="26">
        <v>840</v>
      </c>
      <c r="P849" s="41">
        <v>0</v>
      </c>
    </row>
    <row r="850" spans="12:16" x14ac:dyDescent="0.3">
      <c r="L850" s="26">
        <v>841</v>
      </c>
      <c r="M850" s="41">
        <v>0</v>
      </c>
      <c r="O850" s="26">
        <v>841</v>
      </c>
      <c r="P850" s="41">
        <v>0</v>
      </c>
    </row>
    <row r="851" spans="12:16" x14ac:dyDescent="0.3">
      <c r="L851" s="26">
        <v>842</v>
      </c>
      <c r="M851" s="41">
        <v>12410202.251210401</v>
      </c>
      <c r="O851" s="26">
        <v>842</v>
      </c>
      <c r="P851" s="41">
        <v>12410202.251210401</v>
      </c>
    </row>
    <row r="852" spans="12:16" x14ac:dyDescent="0.3">
      <c r="L852" s="26">
        <v>843</v>
      </c>
      <c r="M852" s="41">
        <v>9605272.6846489552</v>
      </c>
      <c r="O852" s="26">
        <v>843</v>
      </c>
      <c r="P852" s="41">
        <v>9605272.6846489552</v>
      </c>
    </row>
    <row r="853" spans="12:16" x14ac:dyDescent="0.3">
      <c r="L853" s="26">
        <v>844</v>
      </c>
      <c r="M853" s="41">
        <v>0</v>
      </c>
      <c r="O853" s="26">
        <v>844</v>
      </c>
      <c r="P853" s="41">
        <v>0</v>
      </c>
    </row>
    <row r="854" spans="12:16" x14ac:dyDescent="0.3">
      <c r="L854" s="26">
        <v>845</v>
      </c>
      <c r="M854" s="41">
        <v>0</v>
      </c>
      <c r="O854" s="26">
        <v>845</v>
      </c>
      <c r="P854" s="41">
        <v>0</v>
      </c>
    </row>
    <row r="855" spans="12:16" x14ac:dyDescent="0.3">
      <c r="L855" s="26">
        <v>846</v>
      </c>
      <c r="M855" s="41">
        <v>0</v>
      </c>
      <c r="O855" s="26">
        <v>846</v>
      </c>
      <c r="P855" s="41">
        <v>0</v>
      </c>
    </row>
    <row r="856" spans="12:16" x14ac:dyDescent="0.3">
      <c r="L856" s="26">
        <v>847</v>
      </c>
      <c r="M856" s="41">
        <v>0</v>
      </c>
      <c r="O856" s="26">
        <v>847</v>
      </c>
      <c r="P856" s="41">
        <v>0</v>
      </c>
    </row>
    <row r="857" spans="12:16" x14ac:dyDescent="0.3">
      <c r="L857" s="26">
        <v>848</v>
      </c>
      <c r="M857" s="41">
        <v>0</v>
      </c>
      <c r="O857" s="26">
        <v>848</v>
      </c>
      <c r="P857" s="41">
        <v>0</v>
      </c>
    </row>
    <row r="858" spans="12:16" x14ac:dyDescent="0.3">
      <c r="L858" s="26">
        <v>849</v>
      </c>
      <c r="M858" s="41">
        <v>0</v>
      </c>
      <c r="O858" s="26">
        <v>849</v>
      </c>
      <c r="P858" s="41">
        <v>0</v>
      </c>
    </row>
    <row r="859" spans="12:16" x14ac:dyDescent="0.3">
      <c r="L859" s="26">
        <v>850</v>
      </c>
      <c r="M859" s="41">
        <v>0</v>
      </c>
      <c r="O859" s="26">
        <v>850</v>
      </c>
      <c r="P859" s="41">
        <v>0</v>
      </c>
    </row>
    <row r="860" spans="12:16" x14ac:dyDescent="0.3">
      <c r="L860" s="26">
        <v>851</v>
      </c>
      <c r="M860" s="41">
        <v>10936681.629760778</v>
      </c>
      <c r="O860" s="26">
        <v>851</v>
      </c>
      <c r="P860" s="41">
        <v>0</v>
      </c>
    </row>
    <row r="861" spans="12:16" x14ac:dyDescent="0.3">
      <c r="L861" s="26">
        <v>852</v>
      </c>
      <c r="M861" s="41">
        <v>4790628.0476251813</v>
      </c>
      <c r="O861" s="26">
        <v>852</v>
      </c>
      <c r="P861" s="41">
        <v>4790628.0476251813</v>
      </c>
    </row>
    <row r="862" spans="12:16" x14ac:dyDescent="0.3">
      <c r="L862" s="26">
        <v>853</v>
      </c>
      <c r="M862" s="41">
        <v>6446152.0377918454</v>
      </c>
      <c r="O862" s="26">
        <v>853</v>
      </c>
      <c r="P862" s="41">
        <v>6446152.0377918454</v>
      </c>
    </row>
    <row r="863" spans="12:16" x14ac:dyDescent="0.3">
      <c r="L863" s="26">
        <v>854</v>
      </c>
      <c r="M863" s="41">
        <v>9964586.9753708597</v>
      </c>
      <c r="O863" s="26">
        <v>854</v>
      </c>
      <c r="P863" s="41">
        <v>0</v>
      </c>
    </row>
    <row r="864" spans="12:16" x14ac:dyDescent="0.3">
      <c r="L864" s="26">
        <v>855</v>
      </c>
      <c r="M864" s="41">
        <v>8873748.5529417284</v>
      </c>
      <c r="O864" s="26">
        <v>855</v>
      </c>
      <c r="P864" s="41">
        <v>8873748.5529417284</v>
      </c>
    </row>
    <row r="865" spans="12:16" x14ac:dyDescent="0.3">
      <c r="L865" s="26">
        <v>856</v>
      </c>
      <c r="M865" s="41">
        <v>23339292.911533937</v>
      </c>
      <c r="O865" s="26">
        <v>856</v>
      </c>
      <c r="P865" s="41">
        <v>23339292.911533937</v>
      </c>
    </row>
    <row r="866" spans="12:16" x14ac:dyDescent="0.3">
      <c r="L866" s="26">
        <v>857</v>
      </c>
      <c r="M866" s="41">
        <v>17838974.02712639</v>
      </c>
      <c r="O866" s="26">
        <v>857</v>
      </c>
      <c r="P866" s="41">
        <v>17838974.02712639</v>
      </c>
    </row>
    <row r="867" spans="12:16" x14ac:dyDescent="0.3">
      <c r="L867" s="26">
        <v>858</v>
      </c>
      <c r="M867" s="41">
        <v>23490823.159460198</v>
      </c>
      <c r="O867" s="26">
        <v>858</v>
      </c>
      <c r="P867" s="41">
        <v>23490823.159460198</v>
      </c>
    </row>
    <row r="868" spans="12:16" x14ac:dyDescent="0.3">
      <c r="L868" s="26">
        <v>859</v>
      </c>
      <c r="M868" s="41">
        <v>0</v>
      </c>
      <c r="O868" s="26">
        <v>859</v>
      </c>
      <c r="P868" s="41">
        <v>0</v>
      </c>
    </row>
    <row r="869" spans="12:16" x14ac:dyDescent="0.3">
      <c r="L869" s="26">
        <v>860</v>
      </c>
      <c r="M869" s="41">
        <v>0</v>
      </c>
      <c r="O869" s="26">
        <v>860</v>
      </c>
      <c r="P869" s="41">
        <v>0</v>
      </c>
    </row>
    <row r="870" spans="12:16" x14ac:dyDescent="0.3">
      <c r="L870" s="26">
        <v>861</v>
      </c>
      <c r="M870" s="41">
        <v>0</v>
      </c>
      <c r="O870" s="26">
        <v>861</v>
      </c>
      <c r="P870" s="41">
        <v>0</v>
      </c>
    </row>
    <row r="871" spans="12:16" x14ac:dyDescent="0.3">
      <c r="L871" s="26">
        <v>862</v>
      </c>
      <c r="M871" s="41">
        <v>0</v>
      </c>
      <c r="O871" s="26">
        <v>862</v>
      </c>
      <c r="P871" s="41">
        <v>0</v>
      </c>
    </row>
    <row r="872" spans="12:16" x14ac:dyDescent="0.3">
      <c r="L872" s="26">
        <v>863</v>
      </c>
      <c r="M872" s="41">
        <v>11775073.529003963</v>
      </c>
      <c r="O872" s="26">
        <v>863</v>
      </c>
      <c r="P872" s="41">
        <v>0</v>
      </c>
    </row>
    <row r="873" spans="12:16" x14ac:dyDescent="0.3">
      <c r="L873" s="26">
        <v>864</v>
      </c>
      <c r="M873" s="41">
        <v>0</v>
      </c>
      <c r="O873" s="26">
        <v>864</v>
      </c>
      <c r="P873" s="41">
        <v>0</v>
      </c>
    </row>
    <row r="874" spans="12:16" x14ac:dyDescent="0.3">
      <c r="L874" s="26">
        <v>865</v>
      </c>
      <c r="M874" s="41">
        <v>12737401.517936509</v>
      </c>
      <c r="O874" s="26">
        <v>865</v>
      </c>
      <c r="P874" s="41">
        <v>12737401.517936509</v>
      </c>
    </row>
    <row r="875" spans="12:16" x14ac:dyDescent="0.3">
      <c r="L875" s="26">
        <v>866</v>
      </c>
      <c r="M875" s="41">
        <v>0</v>
      </c>
      <c r="O875" s="26">
        <v>866</v>
      </c>
      <c r="P875" s="41">
        <v>0</v>
      </c>
    </row>
    <row r="876" spans="12:16" x14ac:dyDescent="0.3">
      <c r="L876" s="26">
        <v>867</v>
      </c>
      <c r="M876" s="41">
        <v>0</v>
      </c>
      <c r="O876" s="26">
        <v>867</v>
      </c>
      <c r="P876" s="41">
        <v>0</v>
      </c>
    </row>
    <row r="877" spans="12:16" x14ac:dyDescent="0.3">
      <c r="L877" s="26">
        <v>868</v>
      </c>
      <c r="M877" s="41">
        <v>13599078.198734758</v>
      </c>
      <c r="O877" s="26">
        <v>868</v>
      </c>
      <c r="P877" s="41">
        <v>0</v>
      </c>
    </row>
    <row r="878" spans="12:16" x14ac:dyDescent="0.3">
      <c r="L878" s="26">
        <v>869</v>
      </c>
      <c r="M878" s="41">
        <v>0</v>
      </c>
      <c r="O878" s="26">
        <v>869</v>
      </c>
      <c r="P878" s="41">
        <v>0</v>
      </c>
    </row>
    <row r="879" spans="12:16" x14ac:dyDescent="0.3">
      <c r="L879" s="26">
        <v>870</v>
      </c>
      <c r="M879" s="41">
        <v>0</v>
      </c>
      <c r="O879" s="26">
        <v>870</v>
      </c>
      <c r="P879" s="41">
        <v>0</v>
      </c>
    </row>
    <row r="880" spans="12:16" x14ac:dyDescent="0.3">
      <c r="L880" s="26">
        <v>871</v>
      </c>
      <c r="M880" s="41">
        <v>11938384.548190853</v>
      </c>
      <c r="O880" s="26">
        <v>871</v>
      </c>
      <c r="P880" s="41">
        <v>11938384.548190853</v>
      </c>
    </row>
    <row r="881" spans="12:16" x14ac:dyDescent="0.3">
      <c r="L881" s="26">
        <v>872</v>
      </c>
      <c r="M881" s="41">
        <v>0</v>
      </c>
      <c r="O881" s="26">
        <v>872</v>
      </c>
      <c r="P881" s="41">
        <v>0</v>
      </c>
    </row>
    <row r="882" spans="12:16" x14ac:dyDescent="0.3">
      <c r="L882" s="26">
        <v>873</v>
      </c>
      <c r="M882" s="41">
        <v>0</v>
      </c>
      <c r="O882" s="26">
        <v>873</v>
      </c>
      <c r="P882" s="41">
        <v>0</v>
      </c>
    </row>
    <row r="883" spans="12:16" x14ac:dyDescent="0.3">
      <c r="L883" s="26">
        <v>874</v>
      </c>
      <c r="M883" s="41">
        <v>21479575.977215581</v>
      </c>
      <c r="O883" s="26">
        <v>874</v>
      </c>
      <c r="P883" s="41">
        <v>21479575.977215581</v>
      </c>
    </row>
    <row r="884" spans="12:16" x14ac:dyDescent="0.3">
      <c r="L884" s="26">
        <v>875</v>
      </c>
      <c r="M884" s="41">
        <v>0</v>
      </c>
      <c r="O884" s="26">
        <v>875</v>
      </c>
      <c r="P884" s="41">
        <v>0</v>
      </c>
    </row>
    <row r="885" spans="12:16" x14ac:dyDescent="0.3">
      <c r="L885" s="26">
        <v>876</v>
      </c>
      <c r="M885" s="41">
        <v>0</v>
      </c>
      <c r="O885" s="26">
        <v>876</v>
      </c>
      <c r="P885" s="41">
        <v>0</v>
      </c>
    </row>
    <row r="886" spans="12:16" x14ac:dyDescent="0.3">
      <c r="L886" s="26">
        <v>877</v>
      </c>
      <c r="M886" s="41">
        <v>0</v>
      </c>
      <c r="O886" s="26">
        <v>877</v>
      </c>
      <c r="P886" s="41">
        <v>0</v>
      </c>
    </row>
    <row r="887" spans="12:16" x14ac:dyDescent="0.3">
      <c r="L887" s="26">
        <v>878</v>
      </c>
      <c r="M887" s="41">
        <v>28108238.053036574</v>
      </c>
      <c r="O887" s="26">
        <v>878</v>
      </c>
      <c r="P887" s="41">
        <v>0</v>
      </c>
    </row>
    <row r="888" spans="12:16" x14ac:dyDescent="0.3">
      <c r="L888" s="26">
        <v>879</v>
      </c>
      <c r="M888" s="41">
        <v>0</v>
      </c>
      <c r="O888" s="26">
        <v>879</v>
      </c>
      <c r="P888" s="41">
        <v>0</v>
      </c>
    </row>
    <row r="889" spans="12:16" x14ac:dyDescent="0.3">
      <c r="L889" s="26">
        <v>880</v>
      </c>
      <c r="M889" s="41">
        <v>0</v>
      </c>
      <c r="O889" s="26">
        <v>880</v>
      </c>
      <c r="P889" s="41">
        <v>0</v>
      </c>
    </row>
    <row r="890" spans="12:16" x14ac:dyDescent="0.3">
      <c r="L890" s="26">
        <v>881</v>
      </c>
      <c r="M890" s="41">
        <v>0</v>
      </c>
      <c r="O890" s="26">
        <v>881</v>
      </c>
      <c r="P890" s="41">
        <v>0</v>
      </c>
    </row>
    <row r="891" spans="12:16" x14ac:dyDescent="0.3">
      <c r="L891" s="26">
        <v>882</v>
      </c>
      <c r="M891" s="41">
        <v>15589423.392322637</v>
      </c>
      <c r="O891" s="26">
        <v>882</v>
      </c>
      <c r="P891" s="41">
        <v>15589423.392322637</v>
      </c>
    </row>
    <row r="892" spans="12:16" x14ac:dyDescent="0.3">
      <c r="L892" s="26">
        <v>883</v>
      </c>
      <c r="M892" s="41">
        <v>32686042.158419903</v>
      </c>
      <c r="O892" s="26">
        <v>883</v>
      </c>
      <c r="P892" s="41">
        <v>18731583.328970395</v>
      </c>
    </row>
    <row r="893" spans="12:16" x14ac:dyDescent="0.3">
      <c r="L893" s="26">
        <v>884</v>
      </c>
      <c r="M893" s="41">
        <v>0</v>
      </c>
      <c r="O893" s="26">
        <v>884</v>
      </c>
      <c r="P893" s="41">
        <v>0</v>
      </c>
    </row>
    <row r="894" spans="12:16" x14ac:dyDescent="0.3">
      <c r="L894" s="26">
        <v>885</v>
      </c>
      <c r="M894" s="41">
        <v>16379711.516663224</v>
      </c>
      <c r="O894" s="26">
        <v>885</v>
      </c>
      <c r="P894" s="41">
        <v>5079778.1241665762</v>
      </c>
    </row>
    <row r="895" spans="12:16" x14ac:dyDescent="0.3">
      <c r="L895" s="26">
        <v>886</v>
      </c>
      <c r="M895" s="41">
        <v>9106850.6218189653</v>
      </c>
      <c r="O895" s="26">
        <v>886</v>
      </c>
      <c r="P895" s="41">
        <v>9106850.6218189653</v>
      </c>
    </row>
    <row r="896" spans="12:16" x14ac:dyDescent="0.3">
      <c r="L896" s="26">
        <v>887</v>
      </c>
      <c r="M896" s="41">
        <v>0</v>
      </c>
      <c r="O896" s="26">
        <v>887</v>
      </c>
      <c r="P896" s="41">
        <v>0</v>
      </c>
    </row>
    <row r="897" spans="12:16" x14ac:dyDescent="0.3">
      <c r="L897" s="26">
        <v>888</v>
      </c>
      <c r="M897" s="41">
        <v>0</v>
      </c>
      <c r="O897" s="26">
        <v>888</v>
      </c>
      <c r="P897" s="41">
        <v>0</v>
      </c>
    </row>
    <row r="898" spans="12:16" x14ac:dyDescent="0.3">
      <c r="L898" s="26">
        <v>889</v>
      </c>
      <c r="M898" s="41">
        <v>0</v>
      </c>
      <c r="O898" s="26">
        <v>889</v>
      </c>
      <c r="P898" s="41">
        <v>0</v>
      </c>
    </row>
    <row r="899" spans="12:16" x14ac:dyDescent="0.3">
      <c r="L899" s="26">
        <v>890</v>
      </c>
      <c r="M899" s="41">
        <v>8049021.3834047494</v>
      </c>
      <c r="O899" s="26">
        <v>890</v>
      </c>
      <c r="P899" s="41">
        <v>8049021.3834047494</v>
      </c>
    </row>
    <row r="900" spans="12:16" x14ac:dyDescent="0.3">
      <c r="L900" s="26">
        <v>891</v>
      </c>
      <c r="M900" s="41">
        <v>7059151.0531983841</v>
      </c>
      <c r="O900" s="26">
        <v>891</v>
      </c>
      <c r="P900" s="41">
        <v>7059151.0531983841</v>
      </c>
    </row>
    <row r="901" spans="12:16" x14ac:dyDescent="0.3">
      <c r="L901" s="26">
        <v>892</v>
      </c>
      <c r="M901" s="41">
        <v>14126781.453379152</v>
      </c>
      <c r="O901" s="26">
        <v>892</v>
      </c>
      <c r="P901" s="41">
        <v>7069376.6805528831</v>
      </c>
    </row>
    <row r="902" spans="12:16" x14ac:dyDescent="0.3">
      <c r="L902" s="26">
        <v>893</v>
      </c>
      <c r="M902" s="41">
        <v>0</v>
      </c>
      <c r="O902" s="26">
        <v>893</v>
      </c>
      <c r="P902" s="41">
        <v>0</v>
      </c>
    </row>
    <row r="903" spans="12:16" x14ac:dyDescent="0.3">
      <c r="L903" s="26">
        <v>894</v>
      </c>
      <c r="M903" s="41">
        <v>42669543.506142557</v>
      </c>
      <c r="O903" s="26">
        <v>894</v>
      </c>
      <c r="P903" s="41">
        <v>28737608.068172708</v>
      </c>
    </row>
    <row r="904" spans="12:16" x14ac:dyDescent="0.3">
      <c r="L904" s="26">
        <v>895</v>
      </c>
      <c r="M904" s="41">
        <v>0</v>
      </c>
      <c r="O904" s="26">
        <v>895</v>
      </c>
      <c r="P904" s="41">
        <v>0</v>
      </c>
    </row>
    <row r="905" spans="12:16" x14ac:dyDescent="0.3">
      <c r="L905" s="26">
        <v>896</v>
      </c>
      <c r="M905" s="41">
        <v>0</v>
      </c>
      <c r="O905" s="26">
        <v>896</v>
      </c>
      <c r="P905" s="41">
        <v>0</v>
      </c>
    </row>
    <row r="906" spans="12:16" x14ac:dyDescent="0.3">
      <c r="L906" s="26">
        <v>897</v>
      </c>
      <c r="M906" s="41">
        <v>0</v>
      </c>
      <c r="O906" s="26">
        <v>897</v>
      </c>
      <c r="P906" s="41">
        <v>0</v>
      </c>
    </row>
    <row r="907" spans="12:16" x14ac:dyDescent="0.3">
      <c r="L907" s="26">
        <v>898</v>
      </c>
      <c r="M907" s="41">
        <v>0</v>
      </c>
      <c r="O907" s="26">
        <v>898</v>
      </c>
      <c r="P907" s="41">
        <v>0</v>
      </c>
    </row>
    <row r="908" spans="12:16" x14ac:dyDescent="0.3">
      <c r="L908" s="26">
        <v>899</v>
      </c>
      <c r="M908" s="41">
        <v>26775876.697071113</v>
      </c>
      <c r="O908" s="26">
        <v>899</v>
      </c>
      <c r="P908" s="41">
        <v>26775876.697071113</v>
      </c>
    </row>
    <row r="909" spans="12:16" x14ac:dyDescent="0.3">
      <c r="L909" s="26">
        <v>900</v>
      </c>
      <c r="M909" s="41">
        <v>0</v>
      </c>
      <c r="O909" s="26">
        <v>900</v>
      </c>
      <c r="P909" s="41">
        <v>0</v>
      </c>
    </row>
    <row r="910" spans="12:16" x14ac:dyDescent="0.3">
      <c r="L910" s="26">
        <v>901</v>
      </c>
      <c r="M910" s="41">
        <v>0</v>
      </c>
      <c r="O910" s="26">
        <v>901</v>
      </c>
      <c r="P910" s="41">
        <v>0</v>
      </c>
    </row>
    <row r="911" spans="12:16" x14ac:dyDescent="0.3">
      <c r="L911" s="26">
        <v>902</v>
      </c>
      <c r="M911" s="41">
        <v>6240240.9305424644</v>
      </c>
      <c r="O911" s="26">
        <v>902</v>
      </c>
      <c r="P911" s="41">
        <v>6240240.9305424644</v>
      </c>
    </row>
    <row r="912" spans="12:16" x14ac:dyDescent="0.3">
      <c r="L912" s="26">
        <v>903</v>
      </c>
      <c r="M912" s="41">
        <v>14524867.83066196</v>
      </c>
      <c r="O912" s="26">
        <v>903</v>
      </c>
      <c r="P912" s="41">
        <v>14524867.83066196</v>
      </c>
    </row>
    <row r="913" spans="12:16" x14ac:dyDescent="0.3">
      <c r="L913" s="26">
        <v>904</v>
      </c>
      <c r="M913" s="41">
        <v>0</v>
      </c>
      <c r="O913" s="26">
        <v>904</v>
      </c>
      <c r="P913" s="41">
        <v>0</v>
      </c>
    </row>
    <row r="914" spans="12:16" x14ac:dyDescent="0.3">
      <c r="L914" s="26">
        <v>905</v>
      </c>
      <c r="M914" s="41">
        <v>0</v>
      </c>
      <c r="O914" s="26">
        <v>905</v>
      </c>
      <c r="P914" s="41">
        <v>0</v>
      </c>
    </row>
    <row r="915" spans="12:16" x14ac:dyDescent="0.3">
      <c r="L915" s="26">
        <v>906</v>
      </c>
      <c r="M915" s="41">
        <v>0</v>
      </c>
      <c r="O915" s="26">
        <v>906</v>
      </c>
      <c r="P915" s="41">
        <v>0</v>
      </c>
    </row>
    <row r="916" spans="12:16" x14ac:dyDescent="0.3">
      <c r="L916" s="26">
        <v>907</v>
      </c>
      <c r="M916" s="41">
        <v>17619143.034143299</v>
      </c>
      <c r="O916" s="26">
        <v>907</v>
      </c>
      <c r="P916" s="41">
        <v>17619143.034143299</v>
      </c>
    </row>
    <row r="917" spans="12:16" x14ac:dyDescent="0.3">
      <c r="L917" s="26">
        <v>908</v>
      </c>
      <c r="M917" s="41">
        <v>0</v>
      </c>
      <c r="O917" s="26">
        <v>908</v>
      </c>
      <c r="P917" s="41">
        <v>0</v>
      </c>
    </row>
    <row r="918" spans="12:16" x14ac:dyDescent="0.3">
      <c r="L918" s="26">
        <v>909</v>
      </c>
      <c r="M918" s="41">
        <v>7816861.0647692923</v>
      </c>
      <c r="O918" s="26">
        <v>909</v>
      </c>
      <c r="P918" s="41">
        <v>0</v>
      </c>
    </row>
    <row r="919" spans="12:16" x14ac:dyDescent="0.3">
      <c r="L919" s="26">
        <v>910</v>
      </c>
      <c r="M919" s="41">
        <v>0</v>
      </c>
      <c r="O919" s="26">
        <v>910</v>
      </c>
      <c r="P919" s="41">
        <v>0</v>
      </c>
    </row>
    <row r="920" spans="12:16" x14ac:dyDescent="0.3">
      <c r="L920" s="26">
        <v>911</v>
      </c>
      <c r="M920" s="41">
        <v>28333486.988612879</v>
      </c>
      <c r="O920" s="26">
        <v>911</v>
      </c>
      <c r="P920" s="41">
        <v>28333486.988612879</v>
      </c>
    </row>
    <row r="921" spans="12:16" x14ac:dyDescent="0.3">
      <c r="L921" s="26">
        <v>912</v>
      </c>
      <c r="M921" s="41">
        <v>0</v>
      </c>
      <c r="O921" s="26">
        <v>912</v>
      </c>
      <c r="P921" s="41">
        <v>0</v>
      </c>
    </row>
    <row r="922" spans="12:16" x14ac:dyDescent="0.3">
      <c r="L922" s="26">
        <v>913</v>
      </c>
      <c r="M922" s="41">
        <v>3822244.6799566816</v>
      </c>
      <c r="O922" s="26">
        <v>913</v>
      </c>
      <c r="P922" s="41">
        <v>3822244.6799566816</v>
      </c>
    </row>
    <row r="923" spans="12:16" x14ac:dyDescent="0.3">
      <c r="L923" s="26">
        <v>914</v>
      </c>
      <c r="M923" s="41">
        <v>0</v>
      </c>
      <c r="O923" s="26">
        <v>914</v>
      </c>
      <c r="P923" s="41">
        <v>0</v>
      </c>
    </row>
    <row r="924" spans="12:16" x14ac:dyDescent="0.3">
      <c r="L924" s="26">
        <v>915</v>
      </c>
      <c r="M924" s="41">
        <v>14606145.136648051</v>
      </c>
      <c r="O924" s="26">
        <v>915</v>
      </c>
      <c r="P924" s="41">
        <v>0</v>
      </c>
    </row>
    <row r="925" spans="12:16" x14ac:dyDescent="0.3">
      <c r="L925" s="26">
        <v>916</v>
      </c>
      <c r="M925" s="41">
        <v>11912463.27770685</v>
      </c>
      <c r="O925" s="26">
        <v>916</v>
      </c>
      <c r="P925" s="41">
        <v>11912463.27770685</v>
      </c>
    </row>
    <row r="926" spans="12:16" x14ac:dyDescent="0.3">
      <c r="L926" s="26">
        <v>917</v>
      </c>
      <c r="M926" s="41">
        <v>0</v>
      </c>
      <c r="O926" s="26">
        <v>917</v>
      </c>
      <c r="P926" s="41">
        <v>0</v>
      </c>
    </row>
    <row r="927" spans="12:16" x14ac:dyDescent="0.3">
      <c r="L927" s="26">
        <v>918</v>
      </c>
      <c r="M927" s="41">
        <v>0</v>
      </c>
      <c r="O927" s="26">
        <v>918</v>
      </c>
      <c r="P927" s="41">
        <v>0</v>
      </c>
    </row>
    <row r="928" spans="12:16" x14ac:dyDescent="0.3">
      <c r="L928" s="26">
        <v>919</v>
      </c>
      <c r="M928" s="41">
        <v>0</v>
      </c>
      <c r="O928" s="26">
        <v>919</v>
      </c>
      <c r="P928" s="41">
        <v>0</v>
      </c>
    </row>
    <row r="929" spans="12:16" x14ac:dyDescent="0.3">
      <c r="L929" s="26">
        <v>920</v>
      </c>
      <c r="M929" s="41">
        <v>0</v>
      </c>
      <c r="O929" s="26">
        <v>920</v>
      </c>
      <c r="P929" s="41">
        <v>0</v>
      </c>
    </row>
    <row r="930" spans="12:16" x14ac:dyDescent="0.3">
      <c r="L930" s="26">
        <v>921</v>
      </c>
      <c r="M930" s="41">
        <v>11414278.012447994</v>
      </c>
      <c r="O930" s="26">
        <v>921</v>
      </c>
      <c r="P930" s="41">
        <v>11414278.012447994</v>
      </c>
    </row>
    <row r="931" spans="12:16" x14ac:dyDescent="0.3">
      <c r="L931" s="26">
        <v>922</v>
      </c>
      <c r="M931" s="41">
        <v>0</v>
      </c>
      <c r="O931" s="26">
        <v>922</v>
      </c>
      <c r="P931" s="41">
        <v>0</v>
      </c>
    </row>
    <row r="932" spans="12:16" x14ac:dyDescent="0.3">
      <c r="L932" s="26">
        <v>923</v>
      </c>
      <c r="M932" s="41">
        <v>0</v>
      </c>
      <c r="O932" s="26">
        <v>923</v>
      </c>
      <c r="P932" s="41">
        <v>0</v>
      </c>
    </row>
    <row r="933" spans="12:16" x14ac:dyDescent="0.3">
      <c r="L933" s="26">
        <v>924</v>
      </c>
      <c r="M933" s="41">
        <v>23673000.664207187</v>
      </c>
      <c r="O933" s="26">
        <v>924</v>
      </c>
      <c r="P933" s="41">
        <v>11934435.137716016</v>
      </c>
    </row>
    <row r="934" spans="12:16" x14ac:dyDescent="0.3">
      <c r="L934" s="26">
        <v>925</v>
      </c>
      <c r="M934" s="41">
        <v>12112387.786735624</v>
      </c>
      <c r="O934" s="26">
        <v>925</v>
      </c>
      <c r="P934" s="41">
        <v>12112387.786735624</v>
      </c>
    </row>
    <row r="935" spans="12:16" x14ac:dyDescent="0.3">
      <c r="L935" s="26">
        <v>926</v>
      </c>
      <c r="M935" s="41">
        <v>9723736.6222994477</v>
      </c>
      <c r="O935" s="26">
        <v>926</v>
      </c>
      <c r="P935" s="41">
        <v>9723736.6222994477</v>
      </c>
    </row>
    <row r="936" spans="12:16" x14ac:dyDescent="0.3">
      <c r="L936" s="26">
        <v>927</v>
      </c>
      <c r="M936" s="41">
        <v>35220403.074050114</v>
      </c>
      <c r="O936" s="26">
        <v>927</v>
      </c>
      <c r="P936" s="41">
        <v>35220403.074050114</v>
      </c>
    </row>
    <row r="937" spans="12:16" x14ac:dyDescent="0.3">
      <c r="L937" s="26">
        <v>928</v>
      </c>
      <c r="M937" s="41">
        <v>0</v>
      </c>
      <c r="O937" s="26">
        <v>928</v>
      </c>
      <c r="P937" s="41">
        <v>0</v>
      </c>
    </row>
    <row r="938" spans="12:16" x14ac:dyDescent="0.3">
      <c r="L938" s="26">
        <v>929</v>
      </c>
      <c r="M938" s="41">
        <v>0</v>
      </c>
      <c r="O938" s="26">
        <v>929</v>
      </c>
      <c r="P938" s="41">
        <v>0</v>
      </c>
    </row>
    <row r="939" spans="12:16" x14ac:dyDescent="0.3">
      <c r="L939" s="26">
        <v>930</v>
      </c>
      <c r="M939" s="41">
        <v>0</v>
      </c>
      <c r="O939" s="26">
        <v>930</v>
      </c>
      <c r="P939" s="41">
        <v>0</v>
      </c>
    </row>
    <row r="940" spans="12:16" x14ac:dyDescent="0.3">
      <c r="L940" s="26">
        <v>931</v>
      </c>
      <c r="M940" s="41">
        <v>9474313.383781096</v>
      </c>
      <c r="O940" s="26">
        <v>931</v>
      </c>
      <c r="P940" s="41">
        <v>9474313.383781096</v>
      </c>
    </row>
    <row r="941" spans="12:16" x14ac:dyDescent="0.3">
      <c r="L941" s="26">
        <v>932</v>
      </c>
      <c r="M941" s="41">
        <v>11064279.641317843</v>
      </c>
      <c r="O941" s="26">
        <v>932</v>
      </c>
      <c r="P941" s="41">
        <v>11064279.641317843</v>
      </c>
    </row>
    <row r="942" spans="12:16" x14ac:dyDescent="0.3">
      <c r="L942" s="26">
        <v>933</v>
      </c>
      <c r="M942" s="41">
        <v>14105317.804529354</v>
      </c>
      <c r="O942" s="26">
        <v>933</v>
      </c>
      <c r="P942" s="41">
        <v>14105317.804529354</v>
      </c>
    </row>
    <row r="943" spans="12:16" x14ac:dyDescent="0.3">
      <c r="L943" s="26">
        <v>934</v>
      </c>
      <c r="M943" s="41">
        <v>0</v>
      </c>
      <c r="O943" s="26">
        <v>934</v>
      </c>
      <c r="P943" s="41">
        <v>0</v>
      </c>
    </row>
    <row r="944" spans="12:16" x14ac:dyDescent="0.3">
      <c r="L944" s="26">
        <v>935</v>
      </c>
      <c r="M944" s="41">
        <v>0</v>
      </c>
      <c r="O944" s="26">
        <v>935</v>
      </c>
      <c r="P944" s="41">
        <v>0</v>
      </c>
    </row>
    <row r="945" spans="12:16" x14ac:dyDescent="0.3">
      <c r="L945" s="26">
        <v>936</v>
      </c>
      <c r="M945" s="41">
        <v>12790028.414465168</v>
      </c>
      <c r="O945" s="26">
        <v>936</v>
      </c>
      <c r="P945" s="41">
        <v>12790028.414465168</v>
      </c>
    </row>
    <row r="946" spans="12:16" x14ac:dyDescent="0.3">
      <c r="L946" s="26">
        <v>937</v>
      </c>
      <c r="M946" s="41">
        <v>9588834.115595933</v>
      </c>
      <c r="O946" s="26">
        <v>937</v>
      </c>
      <c r="P946" s="41">
        <v>9588834.115595933</v>
      </c>
    </row>
    <row r="947" spans="12:16" x14ac:dyDescent="0.3">
      <c r="L947" s="26">
        <v>938</v>
      </c>
      <c r="M947" s="41">
        <v>0</v>
      </c>
      <c r="O947" s="26">
        <v>938</v>
      </c>
      <c r="P947" s="41">
        <v>0</v>
      </c>
    </row>
    <row r="948" spans="12:16" x14ac:dyDescent="0.3">
      <c r="L948" s="26">
        <v>939</v>
      </c>
      <c r="M948" s="41">
        <v>0</v>
      </c>
      <c r="O948" s="26">
        <v>939</v>
      </c>
      <c r="P948" s="41">
        <v>0</v>
      </c>
    </row>
    <row r="949" spans="12:16" x14ac:dyDescent="0.3">
      <c r="L949" s="26">
        <v>940</v>
      </c>
      <c r="M949" s="41">
        <v>18990873.358956825</v>
      </c>
      <c r="O949" s="26">
        <v>940</v>
      </c>
      <c r="P949" s="41">
        <v>18990873.358956825</v>
      </c>
    </row>
    <row r="950" spans="12:16" x14ac:dyDescent="0.3">
      <c r="L950" s="26">
        <v>941</v>
      </c>
      <c r="M950" s="41">
        <v>0</v>
      </c>
      <c r="O950" s="26">
        <v>941</v>
      </c>
      <c r="P950" s="41">
        <v>0</v>
      </c>
    </row>
    <row r="951" spans="12:16" x14ac:dyDescent="0.3">
      <c r="L951" s="26">
        <v>942</v>
      </c>
      <c r="M951" s="41">
        <v>18941021.56157203</v>
      </c>
      <c r="O951" s="26">
        <v>942</v>
      </c>
      <c r="P951" s="41">
        <v>0</v>
      </c>
    </row>
    <row r="952" spans="12:16" x14ac:dyDescent="0.3">
      <c r="L952" s="26">
        <v>943</v>
      </c>
      <c r="M952" s="41">
        <v>30824014.909889136</v>
      </c>
      <c r="O952" s="26">
        <v>943</v>
      </c>
      <c r="P952" s="41">
        <v>30824014.909889136</v>
      </c>
    </row>
    <row r="953" spans="12:16" x14ac:dyDescent="0.3">
      <c r="L953" s="26">
        <v>944</v>
      </c>
      <c r="M953" s="41">
        <v>12815342.131348027</v>
      </c>
      <c r="O953" s="26">
        <v>944</v>
      </c>
      <c r="P953" s="41">
        <v>12815342.131348027</v>
      </c>
    </row>
    <row r="954" spans="12:16" x14ac:dyDescent="0.3">
      <c r="L954" s="26">
        <v>945</v>
      </c>
      <c r="M954" s="41">
        <v>25946544.068381719</v>
      </c>
      <c r="O954" s="26">
        <v>945</v>
      </c>
      <c r="P954" s="41">
        <v>25946544.068381719</v>
      </c>
    </row>
    <row r="955" spans="12:16" x14ac:dyDescent="0.3">
      <c r="L955" s="26">
        <v>946</v>
      </c>
      <c r="M955" s="41">
        <v>0</v>
      </c>
      <c r="O955" s="26">
        <v>946</v>
      </c>
      <c r="P955" s="41">
        <v>0</v>
      </c>
    </row>
    <row r="956" spans="12:16" x14ac:dyDescent="0.3">
      <c r="L956" s="26">
        <v>947</v>
      </c>
      <c r="M956" s="41">
        <v>35047580.532396227</v>
      </c>
      <c r="O956" s="26">
        <v>947</v>
      </c>
      <c r="P956" s="41">
        <v>35047580.532396227</v>
      </c>
    </row>
    <row r="957" spans="12:16" x14ac:dyDescent="0.3">
      <c r="L957" s="26">
        <v>948</v>
      </c>
      <c r="M957" s="41">
        <v>0</v>
      </c>
      <c r="O957" s="26">
        <v>948</v>
      </c>
      <c r="P957" s="41">
        <v>0</v>
      </c>
    </row>
    <row r="958" spans="12:16" x14ac:dyDescent="0.3">
      <c r="L958" s="26">
        <v>949</v>
      </c>
      <c r="M958" s="41">
        <v>8298855.3131039571</v>
      </c>
      <c r="O958" s="26">
        <v>949</v>
      </c>
      <c r="P958" s="41">
        <v>8298855.3131039571</v>
      </c>
    </row>
    <row r="959" spans="12:16" x14ac:dyDescent="0.3">
      <c r="L959" s="26">
        <v>950</v>
      </c>
      <c r="M959" s="41">
        <v>10994527.474876827</v>
      </c>
      <c r="O959" s="26">
        <v>950</v>
      </c>
      <c r="P959" s="41">
        <v>10994527.474876827</v>
      </c>
    </row>
    <row r="960" spans="12:16" x14ac:dyDescent="0.3">
      <c r="L960" s="26">
        <v>951</v>
      </c>
      <c r="M960" s="41">
        <v>31417601.924265869</v>
      </c>
      <c r="O960" s="26">
        <v>951</v>
      </c>
      <c r="P960" s="41">
        <v>31417601.924265869</v>
      </c>
    </row>
    <row r="961" spans="12:16" x14ac:dyDescent="0.3">
      <c r="L961" s="26">
        <v>952</v>
      </c>
      <c r="M961" s="41">
        <v>8519680.5045660641</v>
      </c>
      <c r="O961" s="26">
        <v>952</v>
      </c>
      <c r="P961" s="41">
        <v>8519680.5045660641</v>
      </c>
    </row>
    <row r="962" spans="12:16" x14ac:dyDescent="0.3">
      <c r="L962" s="26">
        <v>953</v>
      </c>
      <c r="M962" s="41">
        <v>36548137.0800291</v>
      </c>
      <c r="O962" s="26">
        <v>953</v>
      </c>
      <c r="P962" s="41">
        <v>36548137.0800291</v>
      </c>
    </row>
    <row r="963" spans="12:16" x14ac:dyDescent="0.3">
      <c r="L963" s="26">
        <v>954</v>
      </c>
      <c r="M963" s="41">
        <v>12614731.311505254</v>
      </c>
      <c r="O963" s="26">
        <v>954</v>
      </c>
      <c r="P963" s="41">
        <v>12614731.311505254</v>
      </c>
    </row>
    <row r="964" spans="12:16" x14ac:dyDescent="0.3">
      <c r="L964" s="26">
        <v>955</v>
      </c>
      <c r="M964" s="41">
        <v>0</v>
      </c>
      <c r="O964" s="26">
        <v>955</v>
      </c>
      <c r="P964" s="41">
        <v>0</v>
      </c>
    </row>
    <row r="965" spans="12:16" x14ac:dyDescent="0.3">
      <c r="L965" s="26">
        <v>956</v>
      </c>
      <c r="M965" s="41">
        <v>0</v>
      </c>
      <c r="O965" s="26">
        <v>956</v>
      </c>
      <c r="P965" s="41">
        <v>0</v>
      </c>
    </row>
    <row r="966" spans="12:16" x14ac:dyDescent="0.3">
      <c r="L966" s="26">
        <v>957</v>
      </c>
      <c r="M966" s="41">
        <v>0</v>
      </c>
      <c r="O966" s="26">
        <v>957</v>
      </c>
      <c r="P966" s="41">
        <v>0</v>
      </c>
    </row>
    <row r="967" spans="12:16" x14ac:dyDescent="0.3">
      <c r="L967" s="26">
        <v>958</v>
      </c>
      <c r="M967" s="41">
        <v>21153672.877297591</v>
      </c>
      <c r="O967" s="26">
        <v>958</v>
      </c>
      <c r="P967" s="41">
        <v>21153672.877297591</v>
      </c>
    </row>
    <row r="968" spans="12:16" x14ac:dyDescent="0.3">
      <c r="L968" s="26">
        <v>959</v>
      </c>
      <c r="M968" s="41">
        <v>23083870.276499011</v>
      </c>
      <c r="O968" s="26">
        <v>959</v>
      </c>
      <c r="P968" s="41">
        <v>23083870.276499011</v>
      </c>
    </row>
    <row r="969" spans="12:16" x14ac:dyDescent="0.3">
      <c r="L969" s="26">
        <v>960</v>
      </c>
      <c r="M969" s="41">
        <v>0</v>
      </c>
      <c r="O969" s="26">
        <v>960</v>
      </c>
      <c r="P969" s="41">
        <v>0</v>
      </c>
    </row>
    <row r="970" spans="12:16" x14ac:dyDescent="0.3">
      <c r="L970" s="26">
        <v>961</v>
      </c>
      <c r="M970" s="41">
        <v>13167467.737504603</v>
      </c>
      <c r="O970" s="26">
        <v>961</v>
      </c>
      <c r="P970" s="41">
        <v>13167467.737504603</v>
      </c>
    </row>
    <row r="971" spans="12:16" x14ac:dyDescent="0.3">
      <c r="L971" s="26">
        <v>962</v>
      </c>
      <c r="M971" s="41">
        <v>0</v>
      </c>
      <c r="O971" s="26">
        <v>962</v>
      </c>
      <c r="P971" s="41">
        <v>0</v>
      </c>
    </row>
    <row r="972" spans="12:16" x14ac:dyDescent="0.3">
      <c r="L972" s="26">
        <v>963</v>
      </c>
      <c r="M972" s="41">
        <v>34537404.332086131</v>
      </c>
      <c r="O972" s="26">
        <v>963</v>
      </c>
      <c r="P972" s="41">
        <v>34537404.332086131</v>
      </c>
    </row>
    <row r="973" spans="12:16" x14ac:dyDescent="0.3">
      <c r="L973" s="26">
        <v>964</v>
      </c>
      <c r="M973" s="41">
        <v>8572559.2563545015</v>
      </c>
      <c r="O973" s="26">
        <v>964</v>
      </c>
      <c r="P973" s="41">
        <v>8572559.2563545015</v>
      </c>
    </row>
    <row r="974" spans="12:16" x14ac:dyDescent="0.3">
      <c r="L974" s="26">
        <v>965</v>
      </c>
      <c r="M974" s="41">
        <v>0</v>
      </c>
      <c r="O974" s="26">
        <v>965</v>
      </c>
      <c r="P974" s="41">
        <v>0</v>
      </c>
    </row>
    <row r="975" spans="12:16" x14ac:dyDescent="0.3">
      <c r="L975" s="26">
        <v>966</v>
      </c>
      <c r="M975" s="41">
        <v>0</v>
      </c>
      <c r="O975" s="26">
        <v>966</v>
      </c>
      <c r="P975" s="41">
        <v>0</v>
      </c>
    </row>
    <row r="976" spans="12:16" x14ac:dyDescent="0.3">
      <c r="L976" s="26">
        <v>967</v>
      </c>
      <c r="M976" s="41">
        <v>0</v>
      </c>
      <c r="O976" s="26">
        <v>967</v>
      </c>
      <c r="P976" s="41">
        <v>0</v>
      </c>
    </row>
    <row r="977" spans="12:16" x14ac:dyDescent="0.3">
      <c r="L977" s="26">
        <v>968</v>
      </c>
      <c r="M977" s="41">
        <v>9621861.6989155151</v>
      </c>
      <c r="O977" s="26">
        <v>968</v>
      </c>
      <c r="P977" s="41">
        <v>9621861.6989155151</v>
      </c>
    </row>
    <row r="978" spans="12:16" x14ac:dyDescent="0.3">
      <c r="L978" s="26">
        <v>969</v>
      </c>
      <c r="M978" s="41">
        <v>0</v>
      </c>
      <c r="O978" s="26">
        <v>969</v>
      </c>
      <c r="P978" s="41">
        <v>0</v>
      </c>
    </row>
    <row r="979" spans="12:16" x14ac:dyDescent="0.3">
      <c r="L979" s="26">
        <v>970</v>
      </c>
      <c r="M979" s="41">
        <v>0</v>
      </c>
      <c r="O979" s="26">
        <v>970</v>
      </c>
      <c r="P979" s="41">
        <v>0</v>
      </c>
    </row>
    <row r="980" spans="12:16" x14ac:dyDescent="0.3">
      <c r="L980" s="26">
        <v>971</v>
      </c>
      <c r="M980" s="41">
        <v>0</v>
      </c>
      <c r="O980" s="26">
        <v>971</v>
      </c>
      <c r="P980" s="41">
        <v>0</v>
      </c>
    </row>
    <row r="981" spans="12:16" x14ac:dyDescent="0.3">
      <c r="L981" s="26">
        <v>972</v>
      </c>
      <c r="M981" s="41">
        <v>18589829.114192698</v>
      </c>
      <c r="O981" s="26">
        <v>972</v>
      </c>
      <c r="P981" s="41">
        <v>18589829.114192698</v>
      </c>
    </row>
    <row r="982" spans="12:16" x14ac:dyDescent="0.3">
      <c r="L982" s="26">
        <v>973</v>
      </c>
      <c r="M982" s="41">
        <v>0</v>
      </c>
      <c r="O982" s="26">
        <v>973</v>
      </c>
      <c r="P982" s="41">
        <v>0</v>
      </c>
    </row>
    <row r="983" spans="12:16" x14ac:dyDescent="0.3">
      <c r="L983" s="26">
        <v>974</v>
      </c>
      <c r="M983" s="41">
        <v>0</v>
      </c>
      <c r="O983" s="26">
        <v>974</v>
      </c>
      <c r="P983" s="41">
        <v>0</v>
      </c>
    </row>
    <row r="984" spans="12:16" x14ac:dyDescent="0.3">
      <c r="L984" s="26">
        <v>975</v>
      </c>
      <c r="M984" s="41">
        <v>59492901.414946228</v>
      </c>
      <c r="O984" s="26">
        <v>975</v>
      </c>
      <c r="P984" s="41">
        <v>25298336.903511532</v>
      </c>
    </row>
    <row r="985" spans="12:16" x14ac:dyDescent="0.3">
      <c r="L985" s="26">
        <v>976</v>
      </c>
      <c r="M985" s="41">
        <v>0</v>
      </c>
      <c r="O985" s="26">
        <v>976</v>
      </c>
      <c r="P985" s="41">
        <v>0</v>
      </c>
    </row>
    <row r="986" spans="12:16" x14ac:dyDescent="0.3">
      <c r="L986" s="26">
        <v>977</v>
      </c>
      <c r="M986" s="41">
        <v>0</v>
      </c>
      <c r="O986" s="26">
        <v>977</v>
      </c>
      <c r="P986" s="41">
        <v>0</v>
      </c>
    </row>
    <row r="987" spans="12:16" x14ac:dyDescent="0.3">
      <c r="L987" s="26">
        <v>978</v>
      </c>
      <c r="M987" s="41">
        <v>0</v>
      </c>
      <c r="O987" s="26">
        <v>978</v>
      </c>
      <c r="P987" s="41">
        <v>0</v>
      </c>
    </row>
    <row r="988" spans="12:16" x14ac:dyDescent="0.3">
      <c r="L988" s="26">
        <v>979</v>
      </c>
      <c r="M988" s="41">
        <v>0</v>
      </c>
      <c r="O988" s="26">
        <v>979</v>
      </c>
      <c r="P988" s="41">
        <v>0</v>
      </c>
    </row>
    <row r="989" spans="12:16" x14ac:dyDescent="0.3">
      <c r="L989" s="26">
        <v>980</v>
      </c>
      <c r="M989" s="41">
        <v>0</v>
      </c>
      <c r="O989" s="26">
        <v>980</v>
      </c>
      <c r="P989" s="41">
        <v>0</v>
      </c>
    </row>
    <row r="990" spans="12:16" x14ac:dyDescent="0.3">
      <c r="L990" s="26">
        <v>981</v>
      </c>
      <c r="M990" s="41">
        <v>12051163.499640044</v>
      </c>
      <c r="O990" s="26">
        <v>981</v>
      </c>
      <c r="P990" s="41">
        <v>0</v>
      </c>
    </row>
    <row r="991" spans="12:16" x14ac:dyDescent="0.3">
      <c r="L991" s="26">
        <v>982</v>
      </c>
      <c r="M991" s="41">
        <v>0</v>
      </c>
      <c r="O991" s="26">
        <v>982</v>
      </c>
      <c r="P991" s="41">
        <v>0</v>
      </c>
    </row>
    <row r="992" spans="12:16" x14ac:dyDescent="0.3">
      <c r="L992" s="26">
        <v>983</v>
      </c>
      <c r="M992" s="41">
        <v>18804579.385461953</v>
      </c>
      <c r="O992" s="26">
        <v>983</v>
      </c>
      <c r="P992" s="41">
        <v>18804579.385461953</v>
      </c>
    </row>
    <row r="993" spans="12:16" x14ac:dyDescent="0.3">
      <c r="L993" s="26">
        <v>984</v>
      </c>
      <c r="M993" s="41">
        <v>0</v>
      </c>
      <c r="O993" s="26">
        <v>984</v>
      </c>
      <c r="P993" s="41">
        <v>0</v>
      </c>
    </row>
    <row r="994" spans="12:16" x14ac:dyDescent="0.3">
      <c r="L994" s="26">
        <v>985</v>
      </c>
      <c r="M994" s="41">
        <v>0</v>
      </c>
      <c r="O994" s="26">
        <v>985</v>
      </c>
      <c r="P994" s="41">
        <v>0</v>
      </c>
    </row>
    <row r="995" spans="12:16" x14ac:dyDescent="0.3">
      <c r="L995" s="26">
        <v>986</v>
      </c>
      <c r="M995" s="41">
        <v>0</v>
      </c>
      <c r="O995" s="26">
        <v>986</v>
      </c>
      <c r="P995" s="41">
        <v>0</v>
      </c>
    </row>
    <row r="996" spans="12:16" x14ac:dyDescent="0.3">
      <c r="L996" s="26">
        <v>987</v>
      </c>
      <c r="M996" s="41">
        <v>0</v>
      </c>
      <c r="O996" s="26">
        <v>987</v>
      </c>
      <c r="P996" s="41">
        <v>0</v>
      </c>
    </row>
    <row r="997" spans="12:16" x14ac:dyDescent="0.3">
      <c r="L997" s="26">
        <v>988</v>
      </c>
      <c r="M997" s="41">
        <v>0</v>
      </c>
      <c r="O997" s="26">
        <v>988</v>
      </c>
      <c r="P997" s="41">
        <v>0</v>
      </c>
    </row>
    <row r="998" spans="12:16" x14ac:dyDescent="0.3">
      <c r="L998" s="26">
        <v>989</v>
      </c>
      <c r="M998" s="41">
        <v>0</v>
      </c>
      <c r="O998" s="26">
        <v>989</v>
      </c>
      <c r="P998" s="41">
        <v>0</v>
      </c>
    </row>
    <row r="999" spans="12:16" x14ac:dyDescent="0.3">
      <c r="L999" s="26">
        <v>990</v>
      </c>
      <c r="M999" s="41">
        <v>0</v>
      </c>
      <c r="O999" s="26">
        <v>990</v>
      </c>
      <c r="P999" s="41">
        <v>0</v>
      </c>
    </row>
    <row r="1000" spans="12:16" x14ac:dyDescent="0.3">
      <c r="L1000" s="26">
        <v>991</v>
      </c>
      <c r="M1000" s="41">
        <v>0</v>
      </c>
      <c r="O1000" s="26">
        <v>991</v>
      </c>
      <c r="P1000" s="41">
        <v>0</v>
      </c>
    </row>
    <row r="1001" spans="12:16" x14ac:dyDescent="0.3">
      <c r="L1001" s="26">
        <v>992</v>
      </c>
      <c r="M1001" s="41">
        <v>27983149.018362112</v>
      </c>
      <c r="O1001" s="26">
        <v>992</v>
      </c>
      <c r="P1001" s="41">
        <v>22577610.735821091</v>
      </c>
    </row>
    <row r="1002" spans="12:16" x14ac:dyDescent="0.3">
      <c r="L1002" s="26">
        <v>993</v>
      </c>
      <c r="M1002" s="41">
        <v>9435977.3607266136</v>
      </c>
      <c r="O1002" s="26">
        <v>993</v>
      </c>
      <c r="P1002" s="41">
        <v>9435977.3607266136</v>
      </c>
    </row>
    <row r="1003" spans="12:16" x14ac:dyDescent="0.3">
      <c r="L1003" s="26">
        <v>994</v>
      </c>
      <c r="M1003" s="41">
        <v>0</v>
      </c>
      <c r="O1003" s="26">
        <v>994</v>
      </c>
      <c r="P1003" s="41">
        <v>0</v>
      </c>
    </row>
    <row r="1004" spans="12:16" x14ac:dyDescent="0.3">
      <c r="L1004" s="26">
        <v>995</v>
      </c>
      <c r="M1004" s="41">
        <v>42485510.521872424</v>
      </c>
      <c r="O1004" s="26">
        <v>995</v>
      </c>
      <c r="P1004" s="41">
        <v>0</v>
      </c>
    </row>
    <row r="1005" spans="12:16" x14ac:dyDescent="0.3">
      <c r="L1005" s="26">
        <v>996</v>
      </c>
      <c r="M1005" s="41">
        <v>7485843.280662939</v>
      </c>
      <c r="O1005" s="26">
        <v>996</v>
      </c>
      <c r="P1005" s="41">
        <v>0</v>
      </c>
    </row>
    <row r="1006" spans="12:16" x14ac:dyDescent="0.3">
      <c r="L1006" s="26">
        <v>997</v>
      </c>
      <c r="M1006" s="41">
        <v>0</v>
      </c>
      <c r="O1006" s="26">
        <v>997</v>
      </c>
      <c r="P1006" s="41">
        <v>0</v>
      </c>
    </row>
    <row r="1007" spans="12:16" x14ac:dyDescent="0.3">
      <c r="L1007" s="26">
        <v>998</v>
      </c>
      <c r="M1007" s="41">
        <v>4937266.8010028899</v>
      </c>
      <c r="O1007" s="26">
        <v>998</v>
      </c>
      <c r="P1007" s="41">
        <v>4937266.8010028899</v>
      </c>
    </row>
    <row r="1008" spans="12:16" x14ac:dyDescent="0.3">
      <c r="L1008" s="26">
        <v>999</v>
      </c>
      <c r="M1008" s="41">
        <v>6471703.4044829719</v>
      </c>
      <c r="O1008" s="26">
        <v>999</v>
      </c>
      <c r="P1008" s="41">
        <v>0</v>
      </c>
    </row>
    <row r="1009" spans="12:16" ht="16.95" customHeight="1" x14ac:dyDescent="0.3">
      <c r="L1009" s="26">
        <v>1000</v>
      </c>
      <c r="M1009" s="58">
        <v>47939066.070174918</v>
      </c>
      <c r="O1009" s="26">
        <v>1000</v>
      </c>
      <c r="P1009" s="58">
        <v>47939066.070174918</v>
      </c>
    </row>
    <row r="1010" spans="12:16" x14ac:dyDescent="0.3">
      <c r="L1010" s="26">
        <v>1001</v>
      </c>
      <c r="M1010" s="58">
        <v>0</v>
      </c>
      <c r="O1010" s="26">
        <v>1001</v>
      </c>
      <c r="P1010" s="58">
        <v>0</v>
      </c>
    </row>
    <row r="1011" spans="12:16" x14ac:dyDescent="0.3">
      <c r="L1011" s="26">
        <v>1002</v>
      </c>
      <c r="M1011" s="58">
        <v>0</v>
      </c>
      <c r="O1011" s="26">
        <v>1002</v>
      </c>
      <c r="P1011" s="58">
        <v>0</v>
      </c>
    </row>
    <row r="1012" spans="12:16" x14ac:dyDescent="0.3">
      <c r="L1012" s="26">
        <v>1003</v>
      </c>
      <c r="M1012" s="58">
        <v>18675190.862034246</v>
      </c>
      <c r="O1012" s="26">
        <v>1003</v>
      </c>
      <c r="P1012" s="58">
        <v>18675190.862034246</v>
      </c>
    </row>
    <row r="1013" spans="12:16" x14ac:dyDescent="0.3">
      <c r="L1013" s="26">
        <v>1004</v>
      </c>
      <c r="M1013" s="58">
        <v>10958755.454548003</v>
      </c>
      <c r="O1013" s="26">
        <v>1004</v>
      </c>
      <c r="P1013" s="58">
        <v>10958755.454548003</v>
      </c>
    </row>
    <row r="1014" spans="12:16" x14ac:dyDescent="0.3">
      <c r="L1014" s="26">
        <v>1005</v>
      </c>
      <c r="M1014" s="58">
        <v>31236681.645686872</v>
      </c>
      <c r="O1014" s="26">
        <v>1005</v>
      </c>
      <c r="P1014" s="58">
        <v>31236681.645686872</v>
      </c>
    </row>
    <row r="1015" spans="12:16" x14ac:dyDescent="0.3">
      <c r="L1015" s="26">
        <v>1006</v>
      </c>
      <c r="M1015" s="58">
        <v>0</v>
      </c>
      <c r="O1015" s="26">
        <v>1006</v>
      </c>
      <c r="P1015" s="58">
        <v>0</v>
      </c>
    </row>
    <row r="1016" spans="12:16" x14ac:dyDescent="0.3">
      <c r="L1016" s="26">
        <v>1007</v>
      </c>
      <c r="M1016" s="58">
        <v>0</v>
      </c>
      <c r="O1016" s="26">
        <v>1007</v>
      </c>
      <c r="P1016" s="58">
        <v>0</v>
      </c>
    </row>
    <row r="1017" spans="12:16" x14ac:dyDescent="0.3">
      <c r="L1017" s="26">
        <v>1008</v>
      </c>
      <c r="M1017" s="58">
        <v>32794015.729684148</v>
      </c>
      <c r="O1017" s="26">
        <v>1008</v>
      </c>
      <c r="P1017" s="58">
        <v>32794015.729684148</v>
      </c>
    </row>
    <row r="1018" spans="12:16" x14ac:dyDescent="0.3">
      <c r="L1018" s="26">
        <v>1009</v>
      </c>
      <c r="M1018" s="58">
        <v>10105999.42900113</v>
      </c>
      <c r="O1018" s="26">
        <v>1009</v>
      </c>
      <c r="P1018" s="58">
        <v>10105999.42900113</v>
      </c>
    </row>
    <row r="1019" spans="12:16" x14ac:dyDescent="0.3">
      <c r="L1019" s="26">
        <v>1010</v>
      </c>
      <c r="M1019" s="58">
        <v>0</v>
      </c>
      <c r="O1019" s="26">
        <v>1010</v>
      </c>
      <c r="P1019" s="58">
        <v>0</v>
      </c>
    </row>
    <row r="1020" spans="12:16" x14ac:dyDescent="0.3">
      <c r="L1020" s="26">
        <v>1011</v>
      </c>
      <c r="M1020" s="58">
        <v>22403357.415995557</v>
      </c>
      <c r="O1020" s="26">
        <v>1011</v>
      </c>
      <c r="P1020" s="58">
        <v>22403357.415995557</v>
      </c>
    </row>
    <row r="1021" spans="12:16" x14ac:dyDescent="0.3">
      <c r="L1021" s="26">
        <v>1012</v>
      </c>
      <c r="M1021" s="58">
        <v>0</v>
      </c>
      <c r="O1021" s="26">
        <v>1012</v>
      </c>
      <c r="P1021" s="58">
        <v>0</v>
      </c>
    </row>
    <row r="1022" spans="12:16" x14ac:dyDescent="0.3">
      <c r="L1022" s="26">
        <v>1013</v>
      </c>
      <c r="M1022" s="58">
        <v>25646422.466349583</v>
      </c>
      <c r="O1022" s="26">
        <v>1013</v>
      </c>
      <c r="P1022" s="58">
        <v>0</v>
      </c>
    </row>
    <row r="1023" spans="12:16" x14ac:dyDescent="0.3">
      <c r="L1023" s="26">
        <v>1014</v>
      </c>
      <c r="M1023" s="58">
        <v>0</v>
      </c>
      <c r="O1023" s="26">
        <v>1014</v>
      </c>
      <c r="P1023" s="58">
        <v>0</v>
      </c>
    </row>
    <row r="1024" spans="12:16" x14ac:dyDescent="0.3">
      <c r="L1024" s="26">
        <v>1015</v>
      </c>
      <c r="M1024" s="58">
        <v>22379021.832526769</v>
      </c>
      <c r="O1024" s="26">
        <v>1015</v>
      </c>
      <c r="P1024" s="58">
        <v>22379021.832526769</v>
      </c>
    </row>
    <row r="1025" spans="12:16" x14ac:dyDescent="0.3">
      <c r="L1025" s="26">
        <v>1016</v>
      </c>
      <c r="M1025" s="58">
        <v>11234356.267855709</v>
      </c>
      <c r="O1025" s="26">
        <v>1016</v>
      </c>
      <c r="P1025" s="58">
        <v>11234356.267855709</v>
      </c>
    </row>
    <row r="1026" spans="12:16" x14ac:dyDescent="0.3">
      <c r="L1026" s="26">
        <v>1017</v>
      </c>
      <c r="M1026" s="58">
        <v>0</v>
      </c>
      <c r="O1026" s="26">
        <v>1017</v>
      </c>
      <c r="P1026" s="58">
        <v>0</v>
      </c>
    </row>
    <row r="1027" spans="12:16" x14ac:dyDescent="0.3">
      <c r="L1027" s="26">
        <v>1018</v>
      </c>
      <c r="M1027" s="58">
        <v>0</v>
      </c>
      <c r="O1027" s="26">
        <v>1018</v>
      </c>
      <c r="P1027" s="58">
        <v>0</v>
      </c>
    </row>
    <row r="1028" spans="12:16" x14ac:dyDescent="0.3">
      <c r="L1028" s="26">
        <v>1019</v>
      </c>
      <c r="M1028" s="58">
        <v>9939883.7965373434</v>
      </c>
      <c r="O1028" s="26">
        <v>1019</v>
      </c>
      <c r="P1028" s="58">
        <v>0</v>
      </c>
    </row>
    <row r="1029" spans="12:16" x14ac:dyDescent="0.3">
      <c r="L1029" s="26">
        <v>1020</v>
      </c>
      <c r="M1029" s="58">
        <v>0</v>
      </c>
      <c r="O1029" s="26">
        <v>1020</v>
      </c>
      <c r="P1029" s="58">
        <v>0</v>
      </c>
    </row>
    <row r="1030" spans="12:16" x14ac:dyDescent="0.3">
      <c r="L1030" s="26">
        <v>1021</v>
      </c>
      <c r="M1030" s="58">
        <v>12738890.652996697</v>
      </c>
      <c r="O1030" s="26">
        <v>1021</v>
      </c>
      <c r="P1030" s="58">
        <v>12738890.652996697</v>
      </c>
    </row>
    <row r="1031" spans="12:16" x14ac:dyDescent="0.3">
      <c r="L1031" s="26">
        <v>1022</v>
      </c>
      <c r="M1031" s="58">
        <v>20782621.332780793</v>
      </c>
      <c r="O1031" s="26">
        <v>1022</v>
      </c>
      <c r="P1031" s="58">
        <v>20782621.332780793</v>
      </c>
    </row>
    <row r="1032" spans="12:16" x14ac:dyDescent="0.3">
      <c r="L1032" s="26">
        <v>1023</v>
      </c>
      <c r="M1032" s="58">
        <v>5824996.3935338296</v>
      </c>
      <c r="O1032" s="26">
        <v>1023</v>
      </c>
      <c r="P1032" s="58">
        <v>5824996.3935338296</v>
      </c>
    </row>
    <row r="1033" spans="12:16" x14ac:dyDescent="0.3">
      <c r="L1033" s="26">
        <v>1024</v>
      </c>
      <c r="M1033" s="58">
        <v>16609106.829125145</v>
      </c>
      <c r="O1033" s="26">
        <v>1024</v>
      </c>
      <c r="P1033" s="58">
        <v>16609106.829125145</v>
      </c>
    </row>
    <row r="1034" spans="12:16" x14ac:dyDescent="0.3">
      <c r="L1034" s="26">
        <v>1025</v>
      </c>
      <c r="M1034" s="58">
        <v>0</v>
      </c>
      <c r="O1034" s="26">
        <v>1025</v>
      </c>
      <c r="P1034" s="58">
        <v>0</v>
      </c>
    </row>
    <row r="1035" spans="12:16" x14ac:dyDescent="0.3">
      <c r="L1035" s="26">
        <v>1026</v>
      </c>
      <c r="M1035" s="58">
        <v>0</v>
      </c>
      <c r="O1035" s="26">
        <v>1026</v>
      </c>
      <c r="P1035" s="58">
        <v>0</v>
      </c>
    </row>
    <row r="1036" spans="12:16" x14ac:dyDescent="0.3">
      <c r="L1036" s="26">
        <v>1027</v>
      </c>
      <c r="M1036" s="58">
        <v>21241786.798979215</v>
      </c>
      <c r="O1036" s="26">
        <v>1027</v>
      </c>
      <c r="P1036" s="58">
        <v>0</v>
      </c>
    </row>
    <row r="1037" spans="12:16" x14ac:dyDescent="0.3">
      <c r="L1037" s="26">
        <v>1028</v>
      </c>
      <c r="M1037" s="58">
        <v>0</v>
      </c>
      <c r="O1037" s="26">
        <v>1028</v>
      </c>
      <c r="P1037" s="58">
        <v>0</v>
      </c>
    </row>
    <row r="1038" spans="12:16" x14ac:dyDescent="0.3">
      <c r="L1038" s="26">
        <v>1029</v>
      </c>
      <c r="M1038" s="58">
        <v>0</v>
      </c>
      <c r="O1038" s="26">
        <v>1029</v>
      </c>
      <c r="P1038" s="58">
        <v>0</v>
      </c>
    </row>
    <row r="1039" spans="12:16" x14ac:dyDescent="0.3">
      <c r="L1039" s="26">
        <v>1030</v>
      </c>
      <c r="M1039" s="58">
        <v>19788636.481864996</v>
      </c>
      <c r="O1039" s="26">
        <v>1030</v>
      </c>
      <c r="P1039" s="58">
        <v>19788636.481864996</v>
      </c>
    </row>
    <row r="1040" spans="12:16" x14ac:dyDescent="0.3">
      <c r="L1040" s="26">
        <v>1031</v>
      </c>
      <c r="M1040" s="58">
        <v>20090482.265908241</v>
      </c>
      <c r="O1040" s="26">
        <v>1031</v>
      </c>
      <c r="P1040" s="58">
        <v>20090482.265908241</v>
      </c>
    </row>
    <row r="1041" spans="12:16" x14ac:dyDescent="0.3">
      <c r="L1041" s="26">
        <v>1032</v>
      </c>
      <c r="M1041" s="58">
        <v>0</v>
      </c>
      <c r="O1041" s="26">
        <v>1032</v>
      </c>
      <c r="P1041" s="58">
        <v>0</v>
      </c>
    </row>
    <row r="1042" spans="12:16" x14ac:dyDescent="0.3">
      <c r="L1042" s="26">
        <v>1033</v>
      </c>
      <c r="M1042" s="58">
        <v>0</v>
      </c>
      <c r="O1042" s="26">
        <v>1033</v>
      </c>
      <c r="P1042" s="58">
        <v>0</v>
      </c>
    </row>
    <row r="1043" spans="12:16" x14ac:dyDescent="0.3">
      <c r="L1043" s="26">
        <v>1034</v>
      </c>
      <c r="M1043" s="58">
        <v>20767674.302643165</v>
      </c>
      <c r="O1043" s="26">
        <v>1034</v>
      </c>
      <c r="P1043" s="58">
        <v>20767674.302643165</v>
      </c>
    </row>
    <row r="1044" spans="12:16" x14ac:dyDescent="0.3">
      <c r="L1044" s="26">
        <v>1035</v>
      </c>
      <c r="M1044" s="58">
        <v>0</v>
      </c>
      <c r="O1044" s="26">
        <v>1035</v>
      </c>
      <c r="P1044" s="58">
        <v>0</v>
      </c>
    </row>
    <row r="1045" spans="12:16" x14ac:dyDescent="0.3">
      <c r="L1045" s="26">
        <v>1036</v>
      </c>
      <c r="M1045" s="58">
        <v>24366145.351014476</v>
      </c>
      <c r="O1045" s="26">
        <v>1036</v>
      </c>
      <c r="P1045" s="58">
        <v>24366145.351014476</v>
      </c>
    </row>
    <row r="1046" spans="12:16" x14ac:dyDescent="0.3">
      <c r="L1046" s="26">
        <v>1037</v>
      </c>
      <c r="M1046" s="58">
        <v>16002282.908640971</v>
      </c>
      <c r="O1046" s="26">
        <v>1037</v>
      </c>
      <c r="P1046" s="58">
        <v>0</v>
      </c>
    </row>
    <row r="1047" spans="12:16" x14ac:dyDescent="0.3">
      <c r="L1047" s="26">
        <v>1038</v>
      </c>
      <c r="M1047" s="58">
        <v>0</v>
      </c>
      <c r="O1047" s="26">
        <v>1038</v>
      </c>
      <c r="P1047" s="58">
        <v>0</v>
      </c>
    </row>
    <row r="1048" spans="12:16" x14ac:dyDescent="0.3">
      <c r="L1048" s="26">
        <v>1039</v>
      </c>
      <c r="M1048" s="58">
        <v>23822439.296284221</v>
      </c>
      <c r="O1048" s="26">
        <v>1039</v>
      </c>
      <c r="P1048" s="58">
        <v>23822439.296284221</v>
      </c>
    </row>
    <row r="1049" spans="12:16" x14ac:dyDescent="0.3">
      <c r="L1049" s="26">
        <v>1040</v>
      </c>
      <c r="M1049" s="58">
        <v>0</v>
      </c>
      <c r="O1049" s="26">
        <v>1040</v>
      </c>
      <c r="P1049" s="58">
        <v>0</v>
      </c>
    </row>
    <row r="1050" spans="12:16" x14ac:dyDescent="0.3">
      <c r="L1050" s="26">
        <v>1041</v>
      </c>
      <c r="M1050" s="58">
        <v>0</v>
      </c>
      <c r="O1050" s="26">
        <v>1041</v>
      </c>
      <c r="P1050" s="58">
        <v>0</v>
      </c>
    </row>
    <row r="1051" spans="12:16" x14ac:dyDescent="0.3">
      <c r="L1051" s="26">
        <v>1042</v>
      </c>
      <c r="M1051" s="58">
        <v>0</v>
      </c>
      <c r="O1051" s="26">
        <v>1042</v>
      </c>
      <c r="P1051" s="58">
        <v>0</v>
      </c>
    </row>
    <row r="1052" spans="12:16" x14ac:dyDescent="0.3">
      <c r="L1052" s="26">
        <v>1043</v>
      </c>
      <c r="M1052" s="58">
        <v>10279124.801493792</v>
      </c>
      <c r="O1052" s="26">
        <v>1043</v>
      </c>
      <c r="P1052" s="58">
        <v>10279124.801493792</v>
      </c>
    </row>
    <row r="1053" spans="12:16" x14ac:dyDescent="0.3">
      <c r="L1053" s="26">
        <v>1044</v>
      </c>
      <c r="M1053" s="58">
        <v>16757023.828163132</v>
      </c>
      <c r="O1053" s="26">
        <v>1044</v>
      </c>
      <c r="P1053" s="58">
        <v>16757023.828163132</v>
      </c>
    </row>
    <row r="1054" spans="12:16" x14ac:dyDescent="0.3">
      <c r="L1054" s="26">
        <v>1045</v>
      </c>
      <c r="M1054" s="58">
        <v>23404656.999636427</v>
      </c>
      <c r="O1054" s="26">
        <v>1045</v>
      </c>
      <c r="P1054" s="58">
        <v>0</v>
      </c>
    </row>
    <row r="1055" spans="12:16" x14ac:dyDescent="0.3">
      <c r="L1055" s="26">
        <v>1046</v>
      </c>
      <c r="M1055" s="58">
        <v>0</v>
      </c>
      <c r="O1055" s="26">
        <v>1046</v>
      </c>
      <c r="P1055" s="58">
        <v>0</v>
      </c>
    </row>
    <row r="1056" spans="12:16" x14ac:dyDescent="0.3">
      <c r="L1056" s="26">
        <v>1047</v>
      </c>
      <c r="M1056" s="58">
        <v>24158507.335581485</v>
      </c>
      <c r="O1056" s="26">
        <v>1047</v>
      </c>
      <c r="P1056" s="58">
        <v>24158507.335581485</v>
      </c>
    </row>
    <row r="1057" spans="12:16" x14ac:dyDescent="0.3">
      <c r="L1057" s="26">
        <v>1048</v>
      </c>
      <c r="M1057" s="58">
        <v>0</v>
      </c>
      <c r="O1057" s="26">
        <v>1048</v>
      </c>
      <c r="P1057" s="58">
        <v>0</v>
      </c>
    </row>
    <row r="1058" spans="12:16" x14ac:dyDescent="0.3">
      <c r="L1058" s="26">
        <v>1049</v>
      </c>
      <c r="M1058" s="58">
        <v>16236056.628944123</v>
      </c>
      <c r="O1058" s="26">
        <v>1049</v>
      </c>
      <c r="P1058" s="58">
        <v>16236056.628944123</v>
      </c>
    </row>
    <row r="1059" spans="12:16" x14ac:dyDescent="0.3">
      <c r="L1059" s="26">
        <v>1050</v>
      </c>
      <c r="M1059" s="58">
        <v>32044894.522432171</v>
      </c>
      <c r="O1059" s="26">
        <v>1050</v>
      </c>
      <c r="P1059" s="58">
        <v>32044894.522432171</v>
      </c>
    </row>
    <row r="1060" spans="12:16" x14ac:dyDescent="0.3">
      <c r="L1060" s="26">
        <v>1051</v>
      </c>
      <c r="M1060" s="58">
        <v>0</v>
      </c>
      <c r="O1060" s="26">
        <v>1051</v>
      </c>
      <c r="P1060" s="58">
        <v>0</v>
      </c>
    </row>
    <row r="1061" spans="12:16" x14ac:dyDescent="0.3">
      <c r="L1061" s="26">
        <v>1052</v>
      </c>
      <c r="M1061" s="58">
        <v>30272889.408781648</v>
      </c>
      <c r="O1061" s="26">
        <v>1052</v>
      </c>
      <c r="P1061" s="58">
        <v>21099167.076116405</v>
      </c>
    </row>
    <row r="1062" spans="12:16" x14ac:dyDescent="0.3">
      <c r="L1062" s="26">
        <v>1053</v>
      </c>
      <c r="M1062" s="58">
        <v>4915155.3968743719</v>
      </c>
      <c r="O1062" s="26">
        <v>1053</v>
      </c>
      <c r="P1062" s="58">
        <v>4915155.3968743719</v>
      </c>
    </row>
    <row r="1063" spans="12:16" x14ac:dyDescent="0.3">
      <c r="L1063" s="26">
        <v>1054</v>
      </c>
      <c r="M1063" s="58">
        <v>35051735.271429725</v>
      </c>
      <c r="O1063" s="26">
        <v>1054</v>
      </c>
      <c r="P1063" s="58">
        <v>21950180.874559101</v>
      </c>
    </row>
    <row r="1064" spans="12:16" x14ac:dyDescent="0.3">
      <c r="L1064" s="26">
        <v>1055</v>
      </c>
      <c r="M1064" s="58">
        <v>0</v>
      </c>
      <c r="O1064" s="26">
        <v>1055</v>
      </c>
      <c r="P1064" s="58">
        <v>0</v>
      </c>
    </row>
    <row r="1065" spans="12:16" x14ac:dyDescent="0.3">
      <c r="L1065" s="26">
        <v>1056</v>
      </c>
      <c r="M1065" s="58">
        <v>15620962.465640031</v>
      </c>
      <c r="O1065" s="26">
        <v>1056</v>
      </c>
      <c r="P1065" s="58">
        <v>15620962.465640031</v>
      </c>
    </row>
    <row r="1066" spans="12:16" x14ac:dyDescent="0.3">
      <c r="L1066" s="26">
        <v>1057</v>
      </c>
      <c r="M1066" s="58">
        <v>10023675.776875168</v>
      </c>
      <c r="O1066" s="26">
        <v>1057</v>
      </c>
      <c r="P1066" s="58">
        <v>10023675.776875168</v>
      </c>
    </row>
    <row r="1067" spans="12:16" x14ac:dyDescent="0.3">
      <c r="L1067" s="26">
        <v>1058</v>
      </c>
      <c r="M1067" s="58">
        <v>0</v>
      </c>
      <c r="O1067" s="26">
        <v>1058</v>
      </c>
      <c r="P1067" s="58">
        <v>0</v>
      </c>
    </row>
    <row r="1068" spans="12:16" x14ac:dyDescent="0.3">
      <c r="L1068" s="26">
        <v>1059</v>
      </c>
      <c r="M1068" s="58">
        <v>9766519.1309840325</v>
      </c>
      <c r="O1068" s="26">
        <v>1059</v>
      </c>
      <c r="P1068" s="58">
        <v>9766519.1309840325</v>
      </c>
    </row>
    <row r="1069" spans="12:16" x14ac:dyDescent="0.3">
      <c r="L1069" s="26">
        <v>1060</v>
      </c>
      <c r="M1069" s="58">
        <v>24026096.090503849</v>
      </c>
      <c r="O1069" s="26">
        <v>1060</v>
      </c>
      <c r="P1069" s="58">
        <v>12650489.232773349</v>
      </c>
    </row>
    <row r="1070" spans="12:16" x14ac:dyDescent="0.3">
      <c r="L1070" s="26">
        <v>1061</v>
      </c>
      <c r="M1070" s="58">
        <v>0</v>
      </c>
      <c r="O1070" s="26">
        <v>1061</v>
      </c>
      <c r="P1070" s="58">
        <v>0</v>
      </c>
    </row>
    <row r="1071" spans="12:16" x14ac:dyDescent="0.3">
      <c r="L1071" s="26">
        <v>1062</v>
      </c>
      <c r="M1071" s="58">
        <v>28204494.707486507</v>
      </c>
      <c r="O1071" s="26">
        <v>1062</v>
      </c>
      <c r="P1071" s="58">
        <v>23276049.61165135</v>
      </c>
    </row>
    <row r="1072" spans="12:16" x14ac:dyDescent="0.3">
      <c r="L1072" s="26">
        <v>1063</v>
      </c>
      <c r="M1072" s="58">
        <v>0</v>
      </c>
      <c r="O1072" s="26">
        <v>1063</v>
      </c>
      <c r="P1072" s="58">
        <v>0</v>
      </c>
    </row>
    <row r="1073" spans="12:16" x14ac:dyDescent="0.3">
      <c r="L1073" s="26">
        <v>1064</v>
      </c>
      <c r="M1073" s="58">
        <v>20418113.441366579</v>
      </c>
      <c r="O1073" s="26">
        <v>1064</v>
      </c>
      <c r="P1073" s="58">
        <v>20418113.441366579</v>
      </c>
    </row>
    <row r="1074" spans="12:16" x14ac:dyDescent="0.3">
      <c r="L1074" s="26">
        <v>1065</v>
      </c>
      <c r="M1074" s="58">
        <v>24895741.042379554</v>
      </c>
      <c r="O1074" s="26">
        <v>1065</v>
      </c>
      <c r="P1074" s="58">
        <v>24895741.042379554</v>
      </c>
    </row>
    <row r="1075" spans="12:16" x14ac:dyDescent="0.3">
      <c r="L1075" s="26">
        <v>1066</v>
      </c>
      <c r="M1075" s="58">
        <v>9780315.0166230369</v>
      </c>
      <c r="O1075" s="26">
        <v>1066</v>
      </c>
      <c r="P1075" s="58">
        <v>0</v>
      </c>
    </row>
    <row r="1076" spans="12:16" x14ac:dyDescent="0.3">
      <c r="L1076" s="26">
        <v>1067</v>
      </c>
      <c r="M1076" s="58">
        <v>23936114.827536553</v>
      </c>
      <c r="O1076" s="26">
        <v>1067</v>
      </c>
      <c r="P1076" s="58">
        <v>23936114.827536553</v>
      </c>
    </row>
    <row r="1077" spans="12:16" x14ac:dyDescent="0.3">
      <c r="L1077" s="26">
        <v>1068</v>
      </c>
      <c r="M1077" s="58">
        <v>31943531.921723664</v>
      </c>
      <c r="O1077" s="26">
        <v>1068</v>
      </c>
      <c r="P1077" s="58">
        <v>24031157.166642029</v>
      </c>
    </row>
    <row r="1078" spans="12:16" x14ac:dyDescent="0.3">
      <c r="L1078" s="26">
        <v>1069</v>
      </c>
      <c r="M1078" s="58">
        <v>0</v>
      </c>
      <c r="O1078" s="26">
        <v>1069</v>
      </c>
      <c r="P1078" s="58">
        <v>0</v>
      </c>
    </row>
    <row r="1079" spans="12:16" x14ac:dyDescent="0.3">
      <c r="L1079" s="26">
        <v>1070</v>
      </c>
      <c r="M1079" s="58">
        <v>23330355.869878799</v>
      </c>
      <c r="O1079" s="26">
        <v>1070</v>
      </c>
      <c r="P1079" s="58">
        <v>11980907.23514352</v>
      </c>
    </row>
    <row r="1080" spans="12:16" x14ac:dyDescent="0.3">
      <c r="L1080" s="26">
        <v>1071</v>
      </c>
      <c r="M1080" s="58">
        <v>0</v>
      </c>
      <c r="O1080" s="26">
        <v>1071</v>
      </c>
      <c r="P1080" s="58">
        <v>0</v>
      </c>
    </row>
    <row r="1081" spans="12:16" x14ac:dyDescent="0.3">
      <c r="L1081" s="26">
        <v>1072</v>
      </c>
      <c r="M1081" s="58">
        <v>0</v>
      </c>
      <c r="O1081" s="26">
        <v>1072</v>
      </c>
      <c r="P1081" s="58">
        <v>0</v>
      </c>
    </row>
    <row r="1082" spans="12:16" x14ac:dyDescent="0.3">
      <c r="L1082" s="26">
        <v>1073</v>
      </c>
      <c r="M1082" s="58">
        <v>0</v>
      </c>
      <c r="O1082" s="26">
        <v>1073</v>
      </c>
      <c r="P1082" s="58">
        <v>0</v>
      </c>
    </row>
    <row r="1083" spans="12:16" x14ac:dyDescent="0.3">
      <c r="L1083" s="26">
        <v>1074</v>
      </c>
      <c r="M1083" s="58">
        <v>43157850.421044387</v>
      </c>
      <c r="O1083" s="26">
        <v>1074</v>
      </c>
      <c r="P1083" s="58">
        <v>20993199.519569322</v>
      </c>
    </row>
    <row r="1084" spans="12:16" x14ac:dyDescent="0.3">
      <c r="L1084" s="26">
        <v>1075</v>
      </c>
      <c r="M1084" s="58">
        <v>5467749.2476399159</v>
      </c>
      <c r="O1084" s="26">
        <v>1075</v>
      </c>
      <c r="P1084" s="58">
        <v>5467749.2476399159</v>
      </c>
    </row>
    <row r="1085" spans="12:16" x14ac:dyDescent="0.3">
      <c r="L1085" s="26">
        <v>1076</v>
      </c>
      <c r="M1085" s="58">
        <v>30818325.757436924</v>
      </c>
      <c r="O1085" s="26">
        <v>1076</v>
      </c>
      <c r="P1085" s="58">
        <v>30818325.757436924</v>
      </c>
    </row>
    <row r="1086" spans="12:16" x14ac:dyDescent="0.3">
      <c r="L1086" s="26">
        <v>1077</v>
      </c>
      <c r="M1086" s="58">
        <v>0</v>
      </c>
      <c r="O1086" s="26">
        <v>1077</v>
      </c>
      <c r="P1086" s="58">
        <v>0</v>
      </c>
    </row>
    <row r="1087" spans="12:16" x14ac:dyDescent="0.3">
      <c r="L1087" s="26">
        <v>1078</v>
      </c>
      <c r="M1087" s="58">
        <v>10476156.805250403</v>
      </c>
      <c r="O1087" s="26">
        <v>1078</v>
      </c>
      <c r="P1087" s="58">
        <v>10476156.805250403</v>
      </c>
    </row>
    <row r="1088" spans="12:16" x14ac:dyDescent="0.3">
      <c r="L1088" s="26">
        <v>1079</v>
      </c>
      <c r="M1088" s="58">
        <v>0</v>
      </c>
      <c r="O1088" s="26">
        <v>1079</v>
      </c>
      <c r="P1088" s="58">
        <v>0</v>
      </c>
    </row>
    <row r="1089" spans="12:16" x14ac:dyDescent="0.3">
      <c r="L1089" s="26">
        <v>1080</v>
      </c>
      <c r="M1089" s="58">
        <v>15956189.187822789</v>
      </c>
      <c r="O1089" s="26">
        <v>1080</v>
      </c>
      <c r="P1089" s="58">
        <v>15956189.187822789</v>
      </c>
    </row>
    <row r="1090" spans="12:16" x14ac:dyDescent="0.3">
      <c r="L1090" s="26">
        <v>1081</v>
      </c>
      <c r="M1090" s="58">
        <v>25925188.131303165</v>
      </c>
      <c r="O1090" s="26">
        <v>1081</v>
      </c>
      <c r="P1090" s="58">
        <v>25925188.131303165</v>
      </c>
    </row>
    <row r="1091" spans="12:16" x14ac:dyDescent="0.3">
      <c r="L1091" s="26">
        <v>1082</v>
      </c>
      <c r="M1091" s="58">
        <v>0</v>
      </c>
      <c r="O1091" s="26">
        <v>1082</v>
      </c>
      <c r="P1091" s="58">
        <v>0</v>
      </c>
    </row>
    <row r="1092" spans="12:16" x14ac:dyDescent="0.3">
      <c r="L1092" s="26">
        <v>1083</v>
      </c>
      <c r="M1092" s="58">
        <v>0</v>
      </c>
      <c r="O1092" s="26">
        <v>1083</v>
      </c>
      <c r="P1092" s="58">
        <v>0</v>
      </c>
    </row>
    <row r="1093" spans="12:16" x14ac:dyDescent="0.3">
      <c r="L1093" s="26">
        <v>1084</v>
      </c>
      <c r="M1093" s="58">
        <v>8286495.214870601</v>
      </c>
      <c r="O1093" s="26">
        <v>1084</v>
      </c>
      <c r="P1093" s="58">
        <v>0</v>
      </c>
    </row>
    <row r="1094" spans="12:16" x14ac:dyDescent="0.3">
      <c r="L1094" s="26">
        <v>1085</v>
      </c>
      <c r="M1094" s="58">
        <v>9065090.4970685262</v>
      </c>
      <c r="O1094" s="26">
        <v>1085</v>
      </c>
      <c r="P1094" s="58">
        <v>0</v>
      </c>
    </row>
    <row r="1095" spans="12:16" x14ac:dyDescent="0.3">
      <c r="L1095" s="26">
        <v>1086</v>
      </c>
      <c r="M1095" s="58">
        <v>7530293.2011839543</v>
      </c>
      <c r="O1095" s="26">
        <v>1086</v>
      </c>
      <c r="P1095" s="58">
        <v>7530293.2011839543</v>
      </c>
    </row>
    <row r="1096" spans="12:16" x14ac:dyDescent="0.3">
      <c r="L1096" s="26">
        <v>1087</v>
      </c>
      <c r="M1096" s="58">
        <v>0</v>
      </c>
      <c r="O1096" s="26">
        <v>1087</v>
      </c>
      <c r="P1096" s="58">
        <v>0</v>
      </c>
    </row>
    <row r="1097" spans="12:16" x14ac:dyDescent="0.3">
      <c r="L1097" s="26">
        <v>1088</v>
      </c>
      <c r="M1097" s="58">
        <v>19442904.107724734</v>
      </c>
      <c r="O1097" s="26">
        <v>1088</v>
      </c>
      <c r="P1097" s="58">
        <v>19442904.107724734</v>
      </c>
    </row>
    <row r="1098" spans="12:16" x14ac:dyDescent="0.3">
      <c r="L1098" s="26">
        <v>1089</v>
      </c>
      <c r="M1098" s="58">
        <v>0</v>
      </c>
      <c r="O1098" s="26">
        <v>1089</v>
      </c>
      <c r="P1098" s="58">
        <v>0</v>
      </c>
    </row>
    <row r="1099" spans="12:16" x14ac:dyDescent="0.3">
      <c r="L1099" s="26">
        <v>1090</v>
      </c>
      <c r="M1099" s="58">
        <v>36266637.326684326</v>
      </c>
      <c r="O1099" s="26">
        <v>1090</v>
      </c>
      <c r="P1099" s="58">
        <v>24201787.237894274</v>
      </c>
    </row>
    <row r="1100" spans="12:16" x14ac:dyDescent="0.3">
      <c r="L1100" s="26">
        <v>1091</v>
      </c>
      <c r="M1100" s="58">
        <v>15864018.160741229</v>
      </c>
      <c r="O1100" s="26">
        <v>1091</v>
      </c>
      <c r="P1100" s="58">
        <v>15864018.160741229</v>
      </c>
    </row>
    <row r="1101" spans="12:16" x14ac:dyDescent="0.3">
      <c r="L1101" s="26">
        <v>1092</v>
      </c>
      <c r="M1101" s="58">
        <v>16949958.242590025</v>
      </c>
      <c r="O1101" s="26">
        <v>1092</v>
      </c>
      <c r="P1101" s="58">
        <v>16949958.242590025</v>
      </c>
    </row>
    <row r="1102" spans="12:16" x14ac:dyDescent="0.3">
      <c r="L1102" s="26">
        <v>1093</v>
      </c>
      <c r="M1102" s="58">
        <v>24602189.742027972</v>
      </c>
      <c r="O1102" s="26">
        <v>1093</v>
      </c>
      <c r="P1102" s="58">
        <v>24602189.742027972</v>
      </c>
    </row>
    <row r="1103" spans="12:16" x14ac:dyDescent="0.3">
      <c r="L1103" s="26">
        <v>1094</v>
      </c>
      <c r="M1103" s="58">
        <v>0</v>
      </c>
      <c r="O1103" s="26">
        <v>1094</v>
      </c>
      <c r="P1103" s="58">
        <v>0</v>
      </c>
    </row>
    <row r="1104" spans="12:16" x14ac:dyDescent="0.3">
      <c r="L1104" s="26">
        <v>1095</v>
      </c>
      <c r="M1104" s="58">
        <v>0</v>
      </c>
      <c r="O1104" s="26">
        <v>1095</v>
      </c>
      <c r="P1104" s="58">
        <v>0</v>
      </c>
    </row>
    <row r="1105" spans="12:16" x14ac:dyDescent="0.3">
      <c r="L1105" s="26">
        <v>1096</v>
      </c>
      <c r="M1105" s="58">
        <v>22101888.248157769</v>
      </c>
      <c r="O1105" s="26">
        <v>1096</v>
      </c>
      <c r="P1105" s="58">
        <v>22101888.248157769</v>
      </c>
    </row>
    <row r="1106" spans="12:16" x14ac:dyDescent="0.3">
      <c r="L1106" s="26">
        <v>1097</v>
      </c>
      <c r="M1106" s="58">
        <v>9669428.4309593756</v>
      </c>
      <c r="O1106" s="26">
        <v>1097</v>
      </c>
      <c r="P1106" s="58">
        <v>9669428.4309593756</v>
      </c>
    </row>
    <row r="1107" spans="12:16" x14ac:dyDescent="0.3">
      <c r="L1107" s="26">
        <v>1098</v>
      </c>
      <c r="M1107" s="58">
        <v>0</v>
      </c>
      <c r="O1107" s="26">
        <v>1098</v>
      </c>
      <c r="P1107" s="58">
        <v>0</v>
      </c>
    </row>
    <row r="1108" spans="12:16" x14ac:dyDescent="0.3">
      <c r="L1108" s="26">
        <v>1099</v>
      </c>
      <c r="M1108" s="58">
        <v>0</v>
      </c>
      <c r="O1108" s="26">
        <v>1099</v>
      </c>
      <c r="P1108" s="58">
        <v>0</v>
      </c>
    </row>
    <row r="1109" spans="12:16" x14ac:dyDescent="0.3">
      <c r="L1109" s="26">
        <v>1100</v>
      </c>
      <c r="M1109" s="58">
        <v>10534855.371589955</v>
      </c>
      <c r="O1109" s="26">
        <v>1100</v>
      </c>
      <c r="P1109" s="58">
        <v>10534855.371589955</v>
      </c>
    </row>
    <row r="1110" spans="12:16" x14ac:dyDescent="0.3">
      <c r="L1110" s="26">
        <v>1101</v>
      </c>
      <c r="M1110" s="58">
        <v>0</v>
      </c>
      <c r="O1110" s="26">
        <v>1101</v>
      </c>
      <c r="P1110" s="58">
        <v>0</v>
      </c>
    </row>
    <row r="1111" spans="12:16" x14ac:dyDescent="0.3">
      <c r="L1111" s="26">
        <v>1102</v>
      </c>
      <c r="M1111" s="58">
        <v>0</v>
      </c>
      <c r="O1111" s="26">
        <v>1102</v>
      </c>
      <c r="P1111" s="58">
        <v>0</v>
      </c>
    </row>
    <row r="1112" spans="12:16" x14ac:dyDescent="0.3">
      <c r="L1112" s="26">
        <v>1103</v>
      </c>
      <c r="M1112" s="58">
        <v>0</v>
      </c>
      <c r="O1112" s="26">
        <v>1103</v>
      </c>
      <c r="P1112" s="58">
        <v>0</v>
      </c>
    </row>
    <row r="1113" spans="12:16" x14ac:dyDescent="0.3">
      <c r="L1113" s="26">
        <v>1104</v>
      </c>
      <c r="M1113" s="58">
        <v>8166337.6834950503</v>
      </c>
      <c r="O1113" s="26">
        <v>1104</v>
      </c>
      <c r="P1113" s="58">
        <v>8166337.6834950503</v>
      </c>
    </row>
    <row r="1114" spans="12:16" x14ac:dyDescent="0.3">
      <c r="L1114" s="26">
        <v>1105</v>
      </c>
      <c r="M1114" s="58">
        <v>19048953.808554735</v>
      </c>
      <c r="O1114" s="26">
        <v>1105</v>
      </c>
      <c r="P1114" s="58">
        <v>8730300.9021470416</v>
      </c>
    </row>
    <row r="1115" spans="12:16" x14ac:dyDescent="0.3">
      <c r="L1115" s="26">
        <v>1106</v>
      </c>
      <c r="M1115" s="58">
        <v>0</v>
      </c>
      <c r="O1115" s="26">
        <v>1106</v>
      </c>
      <c r="P1115" s="58">
        <v>0</v>
      </c>
    </row>
    <row r="1116" spans="12:16" x14ac:dyDescent="0.3">
      <c r="L1116" s="26">
        <v>1107</v>
      </c>
      <c r="M1116" s="58">
        <v>0</v>
      </c>
      <c r="O1116" s="26">
        <v>1107</v>
      </c>
      <c r="P1116" s="58">
        <v>0</v>
      </c>
    </row>
    <row r="1117" spans="12:16" x14ac:dyDescent="0.3">
      <c r="L1117" s="26">
        <v>1108</v>
      </c>
      <c r="M1117" s="58">
        <v>9256284.910785893</v>
      </c>
      <c r="O1117" s="26">
        <v>1108</v>
      </c>
      <c r="P1117" s="58">
        <v>9256284.910785893</v>
      </c>
    </row>
    <row r="1118" spans="12:16" x14ac:dyDescent="0.3">
      <c r="L1118" s="26">
        <v>1109</v>
      </c>
      <c r="M1118" s="58">
        <v>0</v>
      </c>
      <c r="O1118" s="26">
        <v>1109</v>
      </c>
      <c r="P1118" s="58">
        <v>0</v>
      </c>
    </row>
    <row r="1119" spans="12:16" x14ac:dyDescent="0.3">
      <c r="L1119" s="26">
        <v>1110</v>
      </c>
      <c r="M1119" s="58">
        <v>20117315.212503999</v>
      </c>
      <c r="O1119" s="26">
        <v>1110</v>
      </c>
      <c r="P1119" s="58">
        <v>20117315.212503999</v>
      </c>
    </row>
    <row r="1120" spans="12:16" x14ac:dyDescent="0.3">
      <c r="L1120" s="26">
        <v>1111</v>
      </c>
      <c r="M1120" s="58">
        <v>0</v>
      </c>
      <c r="O1120" s="26">
        <v>1111</v>
      </c>
      <c r="P1120" s="58">
        <v>0</v>
      </c>
    </row>
    <row r="1121" spans="12:16" x14ac:dyDescent="0.3">
      <c r="L1121" s="26">
        <v>1112</v>
      </c>
      <c r="M1121" s="58">
        <v>9018889.6622468121</v>
      </c>
      <c r="O1121" s="26">
        <v>1112</v>
      </c>
      <c r="P1121" s="58">
        <v>0</v>
      </c>
    </row>
    <row r="1122" spans="12:16" x14ac:dyDescent="0.3">
      <c r="L1122" s="26">
        <v>1113</v>
      </c>
      <c r="M1122" s="58">
        <v>30052175.494448312</v>
      </c>
      <c r="O1122" s="26">
        <v>1113</v>
      </c>
      <c r="P1122" s="58">
        <v>30052175.494448312</v>
      </c>
    </row>
    <row r="1123" spans="12:16" x14ac:dyDescent="0.3">
      <c r="L1123" s="26">
        <v>1114</v>
      </c>
      <c r="M1123" s="58">
        <v>0</v>
      </c>
      <c r="O1123" s="26">
        <v>1114</v>
      </c>
      <c r="P1123" s="58">
        <v>0</v>
      </c>
    </row>
    <row r="1124" spans="12:16" x14ac:dyDescent="0.3">
      <c r="L1124" s="26">
        <v>1115</v>
      </c>
      <c r="M1124" s="58">
        <v>0</v>
      </c>
      <c r="O1124" s="26">
        <v>1115</v>
      </c>
      <c r="P1124" s="58">
        <v>0</v>
      </c>
    </row>
    <row r="1125" spans="12:16" x14ac:dyDescent="0.3">
      <c r="L1125" s="26">
        <v>1116</v>
      </c>
      <c r="M1125" s="58">
        <v>10624623.705668004</v>
      </c>
      <c r="O1125" s="26">
        <v>1116</v>
      </c>
      <c r="P1125" s="58">
        <v>10624623.705668004</v>
      </c>
    </row>
    <row r="1126" spans="12:16" x14ac:dyDescent="0.3">
      <c r="L1126" s="26">
        <v>1117</v>
      </c>
      <c r="M1126" s="58">
        <v>33279593.796734426</v>
      </c>
      <c r="O1126" s="26">
        <v>1117</v>
      </c>
      <c r="P1126" s="58">
        <v>33279593.796734426</v>
      </c>
    </row>
    <row r="1127" spans="12:16" x14ac:dyDescent="0.3">
      <c r="L1127" s="26">
        <v>1118</v>
      </c>
      <c r="M1127" s="58">
        <v>22342109.642571039</v>
      </c>
      <c r="O1127" s="26">
        <v>1118</v>
      </c>
      <c r="P1127" s="58">
        <v>7854080.9320732439</v>
      </c>
    </row>
    <row r="1128" spans="12:16" x14ac:dyDescent="0.3">
      <c r="L1128" s="26">
        <v>1119</v>
      </c>
      <c r="M1128" s="58">
        <v>8103746.1164922584</v>
      </c>
      <c r="O1128" s="26">
        <v>1119</v>
      </c>
      <c r="P1128" s="58">
        <v>8103746.1164922584</v>
      </c>
    </row>
    <row r="1129" spans="12:16" x14ac:dyDescent="0.3">
      <c r="L1129" s="26">
        <v>1120</v>
      </c>
      <c r="M1129" s="58">
        <v>0</v>
      </c>
      <c r="O1129" s="26">
        <v>1120</v>
      </c>
      <c r="P1129" s="58">
        <v>0</v>
      </c>
    </row>
    <row r="1130" spans="12:16" x14ac:dyDescent="0.3">
      <c r="L1130" s="26">
        <v>1121</v>
      </c>
      <c r="M1130" s="58">
        <v>0</v>
      </c>
      <c r="O1130" s="26">
        <v>1121</v>
      </c>
      <c r="P1130" s="58">
        <v>0</v>
      </c>
    </row>
    <row r="1131" spans="12:16" x14ac:dyDescent="0.3">
      <c r="L1131" s="26">
        <v>1122</v>
      </c>
      <c r="M1131" s="58">
        <v>0</v>
      </c>
      <c r="O1131" s="26">
        <v>1122</v>
      </c>
      <c r="P1131" s="58">
        <v>0</v>
      </c>
    </row>
    <row r="1132" spans="12:16" x14ac:dyDescent="0.3">
      <c r="L1132" s="26">
        <v>1123</v>
      </c>
      <c r="M1132" s="58">
        <v>4368149.3191809813</v>
      </c>
      <c r="O1132" s="26">
        <v>1123</v>
      </c>
      <c r="P1132" s="58">
        <v>0</v>
      </c>
    </row>
    <row r="1133" spans="12:16" x14ac:dyDescent="0.3">
      <c r="L1133" s="26">
        <v>1124</v>
      </c>
      <c r="M1133" s="58">
        <v>20419614.712703094</v>
      </c>
      <c r="O1133" s="26">
        <v>1124</v>
      </c>
      <c r="P1133" s="58">
        <v>7729083.2391510401</v>
      </c>
    </row>
    <row r="1134" spans="12:16" x14ac:dyDescent="0.3">
      <c r="L1134" s="26">
        <v>1125</v>
      </c>
      <c r="M1134" s="58">
        <v>0</v>
      </c>
      <c r="O1134" s="26">
        <v>1125</v>
      </c>
      <c r="P1134" s="58">
        <v>0</v>
      </c>
    </row>
    <row r="1135" spans="12:16" x14ac:dyDescent="0.3">
      <c r="L1135" s="26">
        <v>1126</v>
      </c>
      <c r="M1135" s="58">
        <v>0</v>
      </c>
      <c r="O1135" s="26">
        <v>1126</v>
      </c>
      <c r="P1135" s="58">
        <v>0</v>
      </c>
    </row>
    <row r="1136" spans="12:16" x14ac:dyDescent="0.3">
      <c r="L1136" s="26">
        <v>1127</v>
      </c>
      <c r="M1136" s="58">
        <v>19772762.219678018</v>
      </c>
      <c r="O1136" s="26">
        <v>1127</v>
      </c>
      <c r="P1136" s="58">
        <v>19772762.219678018</v>
      </c>
    </row>
    <row r="1137" spans="12:16" x14ac:dyDescent="0.3">
      <c r="L1137" s="26">
        <v>1128</v>
      </c>
      <c r="M1137" s="58">
        <v>0</v>
      </c>
      <c r="O1137" s="26">
        <v>1128</v>
      </c>
      <c r="P1137" s="58">
        <v>0</v>
      </c>
    </row>
    <row r="1138" spans="12:16" x14ac:dyDescent="0.3">
      <c r="L1138" s="26">
        <v>1129</v>
      </c>
      <c r="M1138" s="58">
        <v>9047266.015907919</v>
      </c>
      <c r="O1138" s="26">
        <v>1129</v>
      </c>
      <c r="P1138" s="58">
        <v>9047266.015907919</v>
      </c>
    </row>
    <row r="1139" spans="12:16" x14ac:dyDescent="0.3">
      <c r="L1139" s="26">
        <v>1130</v>
      </c>
      <c r="M1139" s="58">
        <v>7367745.0689674243</v>
      </c>
      <c r="O1139" s="26">
        <v>1130</v>
      </c>
      <c r="P1139" s="58">
        <v>7367745.0689674243</v>
      </c>
    </row>
    <row r="1140" spans="12:16" x14ac:dyDescent="0.3">
      <c r="L1140" s="26">
        <v>1131</v>
      </c>
      <c r="M1140" s="58">
        <v>0</v>
      </c>
      <c r="O1140" s="26">
        <v>1131</v>
      </c>
      <c r="P1140" s="58">
        <v>0</v>
      </c>
    </row>
    <row r="1141" spans="12:16" x14ac:dyDescent="0.3">
      <c r="L1141" s="26">
        <v>1132</v>
      </c>
      <c r="M1141" s="58">
        <v>12283151.167642925</v>
      </c>
      <c r="O1141" s="26">
        <v>1132</v>
      </c>
      <c r="P1141" s="58">
        <v>12283151.167642925</v>
      </c>
    </row>
    <row r="1142" spans="12:16" x14ac:dyDescent="0.3">
      <c r="L1142" s="26">
        <v>1133</v>
      </c>
      <c r="M1142" s="58">
        <v>0</v>
      </c>
      <c r="O1142" s="26">
        <v>1133</v>
      </c>
      <c r="P1142" s="58">
        <v>0</v>
      </c>
    </row>
    <row r="1143" spans="12:16" x14ac:dyDescent="0.3">
      <c r="L1143" s="26">
        <v>1134</v>
      </c>
      <c r="M1143" s="58">
        <v>0</v>
      </c>
      <c r="O1143" s="26">
        <v>1134</v>
      </c>
      <c r="P1143" s="58">
        <v>0</v>
      </c>
    </row>
    <row r="1144" spans="12:16" x14ac:dyDescent="0.3">
      <c r="L1144" s="26">
        <v>1135</v>
      </c>
      <c r="M1144" s="58">
        <v>0</v>
      </c>
      <c r="O1144" s="26">
        <v>1135</v>
      </c>
      <c r="P1144" s="58">
        <v>0</v>
      </c>
    </row>
    <row r="1145" spans="12:16" x14ac:dyDescent="0.3">
      <c r="L1145" s="26">
        <v>1136</v>
      </c>
      <c r="M1145" s="58">
        <v>0</v>
      </c>
      <c r="O1145" s="26">
        <v>1136</v>
      </c>
      <c r="P1145" s="58">
        <v>0</v>
      </c>
    </row>
    <row r="1146" spans="12:16" x14ac:dyDescent="0.3">
      <c r="L1146" s="26">
        <v>1137</v>
      </c>
      <c r="M1146" s="58">
        <v>18377951.529323041</v>
      </c>
      <c r="O1146" s="26">
        <v>1137</v>
      </c>
      <c r="P1146" s="58">
        <v>18377951.529323041</v>
      </c>
    </row>
    <row r="1147" spans="12:16" x14ac:dyDescent="0.3">
      <c r="L1147" s="26">
        <v>1138</v>
      </c>
      <c r="M1147" s="58">
        <v>26370914.988682367</v>
      </c>
      <c r="O1147" s="26">
        <v>1138</v>
      </c>
      <c r="P1147" s="58">
        <v>26370914.988682367</v>
      </c>
    </row>
    <row r="1148" spans="12:16" x14ac:dyDescent="0.3">
      <c r="L1148" s="26">
        <v>1139</v>
      </c>
      <c r="M1148" s="58">
        <v>5457951.8517961623</v>
      </c>
      <c r="O1148" s="26">
        <v>1139</v>
      </c>
      <c r="P1148" s="58">
        <v>5457951.8517961623</v>
      </c>
    </row>
    <row r="1149" spans="12:16" x14ac:dyDescent="0.3">
      <c r="L1149" s="26">
        <v>1140</v>
      </c>
      <c r="M1149" s="58">
        <v>0</v>
      </c>
      <c r="O1149" s="26">
        <v>1140</v>
      </c>
      <c r="P1149" s="58">
        <v>0</v>
      </c>
    </row>
    <row r="1150" spans="12:16" x14ac:dyDescent="0.3">
      <c r="L1150" s="26">
        <v>1141</v>
      </c>
      <c r="M1150" s="58">
        <v>0</v>
      </c>
      <c r="O1150" s="26">
        <v>1141</v>
      </c>
      <c r="P1150" s="58">
        <v>0</v>
      </c>
    </row>
    <row r="1151" spans="12:16" x14ac:dyDescent="0.3">
      <c r="L1151" s="26">
        <v>1142</v>
      </c>
      <c r="M1151" s="58">
        <v>6691789.6520000519</v>
      </c>
      <c r="O1151" s="26">
        <v>1142</v>
      </c>
      <c r="P1151" s="58">
        <v>6691789.6520000519</v>
      </c>
    </row>
    <row r="1152" spans="12:16" x14ac:dyDescent="0.3">
      <c r="L1152" s="26">
        <v>1143</v>
      </c>
      <c r="M1152" s="58">
        <v>22046324.447386283</v>
      </c>
      <c r="O1152" s="26">
        <v>1143</v>
      </c>
      <c r="P1152" s="58">
        <v>22046324.447386283</v>
      </c>
    </row>
    <row r="1153" spans="12:16" x14ac:dyDescent="0.3">
      <c r="L1153" s="26">
        <v>1144</v>
      </c>
      <c r="M1153" s="58">
        <v>0</v>
      </c>
      <c r="O1153" s="26">
        <v>1144</v>
      </c>
      <c r="P1153" s="58">
        <v>0</v>
      </c>
    </row>
    <row r="1154" spans="12:16" x14ac:dyDescent="0.3">
      <c r="L1154" s="26">
        <v>1145</v>
      </c>
      <c r="M1154" s="58">
        <v>0</v>
      </c>
      <c r="O1154" s="26">
        <v>1145</v>
      </c>
      <c r="P1154" s="58">
        <v>0</v>
      </c>
    </row>
    <row r="1155" spans="12:16" x14ac:dyDescent="0.3">
      <c r="L1155" s="26">
        <v>1146</v>
      </c>
      <c r="M1155" s="58">
        <v>16743719.757071046</v>
      </c>
      <c r="O1155" s="26">
        <v>1146</v>
      </c>
      <c r="P1155" s="58">
        <v>16743719.757071046</v>
      </c>
    </row>
    <row r="1156" spans="12:16" x14ac:dyDescent="0.3">
      <c r="L1156" s="26">
        <v>1147</v>
      </c>
      <c r="M1156" s="58">
        <v>28208606.146943554</v>
      </c>
      <c r="O1156" s="26">
        <v>1147</v>
      </c>
      <c r="P1156" s="58">
        <v>18952163.168239325</v>
      </c>
    </row>
    <row r="1157" spans="12:16" x14ac:dyDescent="0.3">
      <c r="L1157" s="26">
        <v>1148</v>
      </c>
      <c r="M1157" s="58">
        <v>0</v>
      </c>
      <c r="O1157" s="26">
        <v>1148</v>
      </c>
      <c r="P1157" s="58">
        <v>0</v>
      </c>
    </row>
    <row r="1158" spans="12:16" x14ac:dyDescent="0.3">
      <c r="L1158" s="26">
        <v>1149</v>
      </c>
      <c r="M1158" s="58">
        <v>41494635.89454937</v>
      </c>
      <c r="O1158" s="26">
        <v>1149</v>
      </c>
      <c r="P1158" s="58">
        <v>41494635.89454937</v>
      </c>
    </row>
    <row r="1159" spans="12:16" x14ac:dyDescent="0.3">
      <c r="L1159" s="26">
        <v>1150</v>
      </c>
      <c r="M1159" s="58">
        <v>35565782.157323174</v>
      </c>
      <c r="O1159" s="26">
        <v>1150</v>
      </c>
      <c r="P1159" s="58">
        <v>9404596.2559967842</v>
      </c>
    </row>
    <row r="1160" spans="12:16" x14ac:dyDescent="0.3">
      <c r="L1160" s="26">
        <v>1151</v>
      </c>
      <c r="M1160" s="58">
        <v>31093184.463197634</v>
      </c>
      <c r="O1160" s="26">
        <v>1151</v>
      </c>
      <c r="P1160" s="58">
        <v>13890578.26726413</v>
      </c>
    </row>
    <row r="1161" spans="12:16" x14ac:dyDescent="0.3">
      <c r="L1161" s="26">
        <v>1152</v>
      </c>
      <c r="M1161" s="58">
        <v>6712543.3628842132</v>
      </c>
      <c r="O1161" s="26">
        <v>1152</v>
      </c>
      <c r="P1161" s="58">
        <v>6712543.3628842132</v>
      </c>
    </row>
    <row r="1162" spans="12:16" x14ac:dyDescent="0.3">
      <c r="L1162" s="26">
        <v>1153</v>
      </c>
      <c r="M1162" s="58">
        <v>0</v>
      </c>
      <c r="O1162" s="26">
        <v>1153</v>
      </c>
      <c r="P1162" s="58">
        <v>0</v>
      </c>
    </row>
    <row r="1163" spans="12:16" x14ac:dyDescent="0.3">
      <c r="L1163" s="26">
        <v>1154</v>
      </c>
      <c r="M1163" s="58">
        <v>12520807.252620528</v>
      </c>
      <c r="O1163" s="26">
        <v>1154</v>
      </c>
      <c r="P1163" s="58">
        <v>12520807.252620528</v>
      </c>
    </row>
    <row r="1164" spans="12:16" x14ac:dyDescent="0.3">
      <c r="L1164" s="26">
        <v>1155</v>
      </c>
      <c r="M1164" s="58">
        <v>0</v>
      </c>
      <c r="O1164" s="26">
        <v>1155</v>
      </c>
      <c r="P1164" s="58">
        <v>0</v>
      </c>
    </row>
    <row r="1165" spans="12:16" x14ac:dyDescent="0.3">
      <c r="L1165" s="26">
        <v>1156</v>
      </c>
      <c r="M1165" s="58">
        <v>0</v>
      </c>
      <c r="O1165" s="26">
        <v>1156</v>
      </c>
      <c r="P1165" s="58">
        <v>0</v>
      </c>
    </row>
    <row r="1166" spans="12:16" x14ac:dyDescent="0.3">
      <c r="L1166" s="26">
        <v>1157</v>
      </c>
      <c r="M1166" s="58">
        <v>26131579.628515035</v>
      </c>
      <c r="O1166" s="26">
        <v>1157</v>
      </c>
      <c r="P1166" s="58">
        <v>13286422.94556012</v>
      </c>
    </row>
    <row r="1167" spans="12:16" x14ac:dyDescent="0.3">
      <c r="L1167" s="26">
        <v>1158</v>
      </c>
      <c r="M1167" s="58">
        <v>0</v>
      </c>
      <c r="O1167" s="26">
        <v>1158</v>
      </c>
      <c r="P1167" s="58">
        <v>0</v>
      </c>
    </row>
    <row r="1168" spans="12:16" x14ac:dyDescent="0.3">
      <c r="L1168" s="26">
        <v>1159</v>
      </c>
      <c r="M1168" s="58">
        <v>21971582.156920969</v>
      </c>
      <c r="O1168" s="26">
        <v>1159</v>
      </c>
      <c r="P1168" s="58">
        <v>21971582.156920969</v>
      </c>
    </row>
    <row r="1169" spans="12:16" x14ac:dyDescent="0.3">
      <c r="L1169" s="26">
        <v>1160</v>
      </c>
      <c r="M1169" s="58">
        <v>0</v>
      </c>
      <c r="O1169" s="26">
        <v>1160</v>
      </c>
      <c r="P1169" s="58">
        <v>0</v>
      </c>
    </row>
    <row r="1170" spans="12:16" x14ac:dyDescent="0.3">
      <c r="L1170" s="26">
        <v>1161</v>
      </c>
      <c r="M1170" s="58">
        <v>0</v>
      </c>
      <c r="O1170" s="26">
        <v>1161</v>
      </c>
      <c r="P1170" s="58">
        <v>0</v>
      </c>
    </row>
    <row r="1171" spans="12:16" x14ac:dyDescent="0.3">
      <c r="L1171" s="26">
        <v>1162</v>
      </c>
      <c r="M1171" s="58">
        <v>10843242.615220584</v>
      </c>
      <c r="O1171" s="26">
        <v>1162</v>
      </c>
      <c r="P1171" s="58">
        <v>10843242.615220584</v>
      </c>
    </row>
    <row r="1172" spans="12:16" x14ac:dyDescent="0.3">
      <c r="L1172" s="26">
        <v>1163</v>
      </c>
      <c r="M1172" s="58">
        <v>20431900.91032134</v>
      </c>
      <c r="O1172" s="26">
        <v>1163</v>
      </c>
      <c r="P1172" s="58">
        <v>20431900.91032134</v>
      </c>
    </row>
    <row r="1173" spans="12:16" x14ac:dyDescent="0.3">
      <c r="L1173" s="26">
        <v>1164</v>
      </c>
      <c r="M1173" s="58">
        <v>0</v>
      </c>
      <c r="O1173" s="26">
        <v>1164</v>
      </c>
      <c r="P1173" s="58">
        <v>0</v>
      </c>
    </row>
    <row r="1174" spans="12:16" x14ac:dyDescent="0.3">
      <c r="L1174" s="26">
        <v>1165</v>
      </c>
      <c r="M1174" s="58">
        <v>24471195.743856441</v>
      </c>
      <c r="O1174" s="26">
        <v>1165</v>
      </c>
      <c r="P1174" s="58">
        <v>24471195.743856441</v>
      </c>
    </row>
    <row r="1175" spans="12:16" x14ac:dyDescent="0.3">
      <c r="L1175" s="26">
        <v>1166</v>
      </c>
      <c r="M1175" s="58">
        <v>12073116.972946506</v>
      </c>
      <c r="O1175" s="26">
        <v>1166</v>
      </c>
      <c r="P1175" s="58">
        <v>12073116.972946506</v>
      </c>
    </row>
    <row r="1176" spans="12:16" x14ac:dyDescent="0.3">
      <c r="L1176" s="26">
        <v>1167</v>
      </c>
      <c r="M1176" s="58">
        <v>0</v>
      </c>
      <c r="O1176" s="26">
        <v>1167</v>
      </c>
      <c r="P1176" s="58">
        <v>0</v>
      </c>
    </row>
    <row r="1177" spans="12:16" x14ac:dyDescent="0.3">
      <c r="L1177" s="26">
        <v>1168</v>
      </c>
      <c r="M1177" s="58">
        <v>0</v>
      </c>
      <c r="O1177" s="26">
        <v>1168</v>
      </c>
      <c r="P1177" s="58">
        <v>0</v>
      </c>
    </row>
    <row r="1178" spans="12:16" x14ac:dyDescent="0.3">
      <c r="L1178" s="26">
        <v>1169</v>
      </c>
      <c r="M1178" s="58">
        <v>0</v>
      </c>
      <c r="O1178" s="26">
        <v>1169</v>
      </c>
      <c r="P1178" s="58">
        <v>0</v>
      </c>
    </row>
    <row r="1179" spans="12:16" x14ac:dyDescent="0.3">
      <c r="L1179" s="26">
        <v>1170</v>
      </c>
      <c r="M1179" s="58">
        <v>16922359.694629408</v>
      </c>
      <c r="O1179" s="26">
        <v>1170</v>
      </c>
      <c r="P1179" s="58">
        <v>16922359.694629408</v>
      </c>
    </row>
    <row r="1180" spans="12:16" x14ac:dyDescent="0.3">
      <c r="L1180" s="26">
        <v>1171</v>
      </c>
      <c r="M1180" s="58">
        <v>11056714.111208726</v>
      </c>
      <c r="O1180" s="26">
        <v>1171</v>
      </c>
      <c r="P1180" s="58">
        <v>11056714.111208726</v>
      </c>
    </row>
    <row r="1181" spans="12:16" x14ac:dyDescent="0.3">
      <c r="L1181" s="26">
        <v>1172</v>
      </c>
      <c r="M1181" s="58">
        <v>0</v>
      </c>
      <c r="O1181" s="26">
        <v>1172</v>
      </c>
      <c r="P1181" s="58">
        <v>0</v>
      </c>
    </row>
    <row r="1182" spans="12:16" x14ac:dyDescent="0.3">
      <c r="L1182" s="26">
        <v>1173</v>
      </c>
      <c r="M1182" s="58">
        <v>11016568.544076819</v>
      </c>
      <c r="O1182" s="26">
        <v>1173</v>
      </c>
      <c r="P1182" s="58">
        <v>0</v>
      </c>
    </row>
    <row r="1183" spans="12:16" x14ac:dyDescent="0.3">
      <c r="L1183" s="26">
        <v>1174</v>
      </c>
      <c r="M1183" s="58">
        <v>0</v>
      </c>
      <c r="O1183" s="26">
        <v>1174</v>
      </c>
      <c r="P1183" s="58">
        <v>0</v>
      </c>
    </row>
    <row r="1184" spans="12:16" x14ac:dyDescent="0.3">
      <c r="L1184" s="26">
        <v>1175</v>
      </c>
      <c r="M1184" s="58">
        <v>0</v>
      </c>
      <c r="O1184" s="26">
        <v>1175</v>
      </c>
      <c r="P1184" s="58">
        <v>0</v>
      </c>
    </row>
    <row r="1185" spans="12:16" x14ac:dyDescent="0.3">
      <c r="L1185" s="26">
        <v>1176</v>
      </c>
      <c r="M1185" s="58">
        <v>24432735.874413267</v>
      </c>
      <c r="O1185" s="26">
        <v>1176</v>
      </c>
      <c r="P1185" s="58">
        <v>24432735.874413267</v>
      </c>
    </row>
    <row r="1186" spans="12:16" x14ac:dyDescent="0.3">
      <c r="L1186" s="26">
        <v>1177</v>
      </c>
      <c r="M1186" s="58">
        <v>0</v>
      </c>
      <c r="O1186" s="26">
        <v>1177</v>
      </c>
      <c r="P1186" s="58">
        <v>0</v>
      </c>
    </row>
    <row r="1187" spans="12:16" x14ac:dyDescent="0.3">
      <c r="L1187" s="26">
        <v>1178</v>
      </c>
      <c r="M1187" s="58">
        <v>5260780.6446860489</v>
      </c>
      <c r="O1187" s="26">
        <v>1178</v>
      </c>
      <c r="P1187" s="58">
        <v>5260780.6446860489</v>
      </c>
    </row>
    <row r="1188" spans="12:16" x14ac:dyDescent="0.3">
      <c r="L1188" s="26">
        <v>1179</v>
      </c>
      <c r="M1188" s="58">
        <v>0</v>
      </c>
      <c r="O1188" s="26">
        <v>1179</v>
      </c>
      <c r="P1188" s="58">
        <v>0</v>
      </c>
    </row>
    <row r="1189" spans="12:16" x14ac:dyDescent="0.3">
      <c r="L1189" s="26">
        <v>1180</v>
      </c>
      <c r="M1189" s="58">
        <v>0</v>
      </c>
      <c r="O1189" s="26">
        <v>1180</v>
      </c>
      <c r="P1189" s="58">
        <v>0</v>
      </c>
    </row>
    <row r="1190" spans="12:16" x14ac:dyDescent="0.3">
      <c r="L1190" s="26">
        <v>1181</v>
      </c>
      <c r="M1190" s="58">
        <v>0</v>
      </c>
      <c r="O1190" s="26">
        <v>1181</v>
      </c>
      <c r="P1190" s="58">
        <v>0</v>
      </c>
    </row>
    <row r="1191" spans="12:16" x14ac:dyDescent="0.3">
      <c r="L1191" s="26">
        <v>1182</v>
      </c>
      <c r="M1191" s="58">
        <v>5881747.3394231182</v>
      </c>
      <c r="O1191" s="26">
        <v>1182</v>
      </c>
      <c r="P1191" s="58">
        <v>5881747.3394231182</v>
      </c>
    </row>
    <row r="1192" spans="12:16" x14ac:dyDescent="0.3">
      <c r="L1192" s="26">
        <v>1183</v>
      </c>
      <c r="M1192" s="58">
        <v>16179650.441953102</v>
      </c>
      <c r="O1192" s="26">
        <v>1183</v>
      </c>
      <c r="P1192" s="58">
        <v>0</v>
      </c>
    </row>
    <row r="1193" spans="12:16" x14ac:dyDescent="0.3">
      <c r="L1193" s="26">
        <v>1184</v>
      </c>
      <c r="M1193" s="58">
        <v>51456317.424317747</v>
      </c>
      <c r="O1193" s="26">
        <v>1184</v>
      </c>
      <c r="P1193" s="58">
        <v>51456317.424317747</v>
      </c>
    </row>
    <row r="1194" spans="12:16" x14ac:dyDescent="0.3">
      <c r="L1194" s="26">
        <v>1185</v>
      </c>
      <c r="M1194" s="58">
        <v>14074922.372870352</v>
      </c>
      <c r="O1194" s="26">
        <v>1185</v>
      </c>
      <c r="P1194" s="58">
        <v>14074922.372870352</v>
      </c>
    </row>
    <row r="1195" spans="12:16" x14ac:dyDescent="0.3">
      <c r="L1195" s="26">
        <v>1186</v>
      </c>
      <c r="M1195" s="58">
        <v>0</v>
      </c>
      <c r="O1195" s="26">
        <v>1186</v>
      </c>
      <c r="P1195" s="58">
        <v>0</v>
      </c>
    </row>
    <row r="1196" spans="12:16" x14ac:dyDescent="0.3">
      <c r="L1196" s="26">
        <v>1187</v>
      </c>
      <c r="M1196" s="58">
        <v>5583895.6694586752</v>
      </c>
      <c r="O1196" s="26">
        <v>1187</v>
      </c>
      <c r="P1196" s="58">
        <v>5583895.6694586752</v>
      </c>
    </row>
    <row r="1197" spans="12:16" x14ac:dyDescent="0.3">
      <c r="L1197" s="26">
        <v>1188</v>
      </c>
      <c r="M1197" s="58">
        <v>26532646.768571641</v>
      </c>
      <c r="O1197" s="26">
        <v>1188</v>
      </c>
      <c r="P1197" s="58">
        <v>26532646.768571641</v>
      </c>
    </row>
    <row r="1198" spans="12:16" x14ac:dyDescent="0.3">
      <c r="L1198" s="26">
        <v>1189</v>
      </c>
      <c r="M1198" s="58">
        <v>0</v>
      </c>
      <c r="O1198" s="26">
        <v>1189</v>
      </c>
      <c r="P1198" s="58">
        <v>0</v>
      </c>
    </row>
    <row r="1199" spans="12:16" x14ac:dyDescent="0.3">
      <c r="L1199" s="26">
        <v>1190</v>
      </c>
      <c r="M1199" s="58">
        <v>0</v>
      </c>
      <c r="O1199" s="26">
        <v>1190</v>
      </c>
      <c r="P1199" s="58">
        <v>0</v>
      </c>
    </row>
    <row r="1200" spans="12:16" x14ac:dyDescent="0.3">
      <c r="L1200" s="26">
        <v>1191</v>
      </c>
      <c r="M1200" s="58">
        <v>43949863.441183485</v>
      </c>
      <c r="O1200" s="26">
        <v>1191</v>
      </c>
      <c r="P1200" s="58">
        <v>33775400.721555114</v>
      </c>
    </row>
    <row r="1201" spans="12:16" x14ac:dyDescent="0.3">
      <c r="L1201" s="26">
        <v>1192</v>
      </c>
      <c r="M1201" s="58">
        <v>0</v>
      </c>
      <c r="O1201" s="26">
        <v>1192</v>
      </c>
      <c r="P1201" s="58">
        <v>0</v>
      </c>
    </row>
    <row r="1202" spans="12:16" x14ac:dyDescent="0.3">
      <c r="L1202" s="26">
        <v>1193</v>
      </c>
      <c r="M1202" s="58">
        <v>8562112.7248260956</v>
      </c>
      <c r="O1202" s="26">
        <v>1193</v>
      </c>
      <c r="P1202" s="58">
        <v>8562112.7248260956</v>
      </c>
    </row>
    <row r="1203" spans="12:16" x14ac:dyDescent="0.3">
      <c r="L1203" s="26">
        <v>1194</v>
      </c>
      <c r="M1203" s="58">
        <v>13966597.561628129</v>
      </c>
      <c r="O1203" s="26">
        <v>1194</v>
      </c>
      <c r="P1203" s="58">
        <v>13966597.561628129</v>
      </c>
    </row>
    <row r="1204" spans="12:16" x14ac:dyDescent="0.3">
      <c r="L1204" s="26">
        <v>1195</v>
      </c>
      <c r="M1204" s="58">
        <v>9104513.1752666365</v>
      </c>
      <c r="O1204" s="26">
        <v>1195</v>
      </c>
      <c r="P1204" s="58">
        <v>9104513.1752666365</v>
      </c>
    </row>
    <row r="1205" spans="12:16" x14ac:dyDescent="0.3">
      <c r="L1205" s="26">
        <v>1196</v>
      </c>
      <c r="M1205" s="58">
        <v>5488691.7776194951</v>
      </c>
      <c r="O1205" s="26">
        <v>1196</v>
      </c>
      <c r="P1205" s="58">
        <v>0</v>
      </c>
    </row>
    <row r="1206" spans="12:16" x14ac:dyDescent="0.3">
      <c r="L1206" s="26">
        <v>1197</v>
      </c>
      <c r="M1206" s="58">
        <v>12135291.303223196</v>
      </c>
      <c r="O1206" s="26">
        <v>1197</v>
      </c>
      <c r="P1206" s="58">
        <v>12135291.303223196</v>
      </c>
    </row>
    <row r="1207" spans="12:16" x14ac:dyDescent="0.3">
      <c r="L1207" s="26">
        <v>1198</v>
      </c>
      <c r="M1207" s="58">
        <v>31005489.01803939</v>
      </c>
      <c r="O1207" s="26">
        <v>1198</v>
      </c>
      <c r="P1207" s="58">
        <v>14912108.848730722</v>
      </c>
    </row>
    <row r="1208" spans="12:16" x14ac:dyDescent="0.3">
      <c r="L1208" s="26">
        <v>1199</v>
      </c>
      <c r="M1208" s="58">
        <v>24868016.804697439</v>
      </c>
      <c r="O1208" s="26">
        <v>1199</v>
      </c>
      <c r="P1208" s="58">
        <v>0</v>
      </c>
    </row>
    <row r="1209" spans="12:16" x14ac:dyDescent="0.3">
      <c r="L1209" s="26">
        <v>1200</v>
      </c>
      <c r="M1209" s="58">
        <v>0</v>
      </c>
      <c r="O1209" s="26">
        <v>1200</v>
      </c>
      <c r="P1209" s="58">
        <v>0</v>
      </c>
    </row>
    <row r="1210" spans="12:16" x14ac:dyDescent="0.3">
      <c r="L1210" s="26">
        <v>1201</v>
      </c>
      <c r="M1210" s="58">
        <v>27123734.879782621</v>
      </c>
      <c r="O1210" s="26">
        <v>1201</v>
      </c>
      <c r="P1210" s="58">
        <v>8118436.2326334892</v>
      </c>
    </row>
    <row r="1211" spans="12:16" x14ac:dyDescent="0.3">
      <c r="L1211" s="26">
        <v>1202</v>
      </c>
      <c r="M1211" s="58">
        <v>22177495.181880131</v>
      </c>
      <c r="O1211" s="26">
        <v>1202</v>
      </c>
      <c r="P1211" s="58">
        <v>0</v>
      </c>
    </row>
    <row r="1212" spans="12:16" x14ac:dyDescent="0.3">
      <c r="L1212" s="26">
        <v>1203</v>
      </c>
      <c r="M1212" s="58">
        <v>22528413.356218178</v>
      </c>
      <c r="O1212" s="26">
        <v>1203</v>
      </c>
      <c r="P1212" s="58">
        <v>22528413.356218178</v>
      </c>
    </row>
    <row r="1213" spans="12:16" x14ac:dyDescent="0.3">
      <c r="L1213" s="26">
        <v>1204</v>
      </c>
      <c r="M1213" s="58">
        <v>0</v>
      </c>
      <c r="O1213" s="26">
        <v>1204</v>
      </c>
      <c r="P1213" s="58">
        <v>0</v>
      </c>
    </row>
    <row r="1214" spans="12:16" x14ac:dyDescent="0.3">
      <c r="L1214" s="26">
        <v>1205</v>
      </c>
      <c r="M1214" s="58">
        <v>29006616.953087118</v>
      </c>
      <c r="O1214" s="26">
        <v>1205</v>
      </c>
      <c r="P1214" s="58">
        <v>29006616.953087118</v>
      </c>
    </row>
    <row r="1215" spans="12:16" x14ac:dyDescent="0.3">
      <c r="L1215" s="26">
        <v>1206</v>
      </c>
      <c r="M1215" s="58">
        <v>0</v>
      </c>
      <c r="O1215" s="26">
        <v>1206</v>
      </c>
      <c r="P1215" s="58">
        <v>0</v>
      </c>
    </row>
    <row r="1216" spans="12:16" x14ac:dyDescent="0.3">
      <c r="L1216" s="26">
        <v>1207</v>
      </c>
      <c r="M1216" s="58">
        <v>10396315.8189747</v>
      </c>
      <c r="O1216" s="26">
        <v>1207</v>
      </c>
      <c r="P1216" s="58">
        <v>0</v>
      </c>
    </row>
    <row r="1217" spans="12:16" x14ac:dyDescent="0.3">
      <c r="L1217" s="26">
        <v>1208</v>
      </c>
      <c r="M1217" s="58">
        <v>5609271.220275294</v>
      </c>
      <c r="O1217" s="26">
        <v>1208</v>
      </c>
      <c r="P1217" s="58">
        <v>5609271.220275294</v>
      </c>
    </row>
    <row r="1218" spans="12:16" x14ac:dyDescent="0.3">
      <c r="L1218" s="26">
        <v>1209</v>
      </c>
      <c r="M1218" s="58">
        <v>0</v>
      </c>
      <c r="O1218" s="26">
        <v>1209</v>
      </c>
      <c r="P1218" s="58">
        <v>0</v>
      </c>
    </row>
    <row r="1219" spans="12:16" x14ac:dyDescent="0.3">
      <c r="L1219" s="26">
        <v>1210</v>
      </c>
      <c r="M1219" s="58">
        <v>0</v>
      </c>
      <c r="O1219" s="26">
        <v>1210</v>
      </c>
      <c r="P1219" s="58">
        <v>0</v>
      </c>
    </row>
    <row r="1220" spans="12:16" x14ac:dyDescent="0.3">
      <c r="L1220" s="26">
        <v>1211</v>
      </c>
      <c r="M1220" s="58">
        <v>16931691.255747825</v>
      </c>
      <c r="O1220" s="26">
        <v>1211</v>
      </c>
      <c r="P1220" s="58">
        <v>16931691.255747825</v>
      </c>
    </row>
    <row r="1221" spans="12:16" x14ac:dyDescent="0.3">
      <c r="L1221" s="26">
        <v>1212</v>
      </c>
      <c r="M1221" s="58">
        <v>0</v>
      </c>
      <c r="O1221" s="26">
        <v>1212</v>
      </c>
      <c r="P1221" s="58">
        <v>0</v>
      </c>
    </row>
    <row r="1222" spans="12:16" x14ac:dyDescent="0.3">
      <c r="L1222" s="26">
        <v>1213</v>
      </c>
      <c r="M1222" s="58">
        <v>19946866.188682511</v>
      </c>
      <c r="O1222" s="26">
        <v>1213</v>
      </c>
      <c r="P1222" s="58">
        <v>19946866.188682511</v>
      </c>
    </row>
    <row r="1223" spans="12:16" x14ac:dyDescent="0.3">
      <c r="L1223" s="26">
        <v>1214</v>
      </c>
      <c r="M1223" s="58">
        <v>26205143.233427741</v>
      </c>
      <c r="O1223" s="26">
        <v>1214</v>
      </c>
      <c r="P1223" s="58">
        <v>26205143.233427741</v>
      </c>
    </row>
    <row r="1224" spans="12:16" x14ac:dyDescent="0.3">
      <c r="L1224" s="26">
        <v>1215</v>
      </c>
      <c r="M1224" s="58">
        <v>15996590.042107247</v>
      </c>
      <c r="O1224" s="26">
        <v>1215</v>
      </c>
      <c r="P1224" s="58">
        <v>15996590.042107247</v>
      </c>
    </row>
    <row r="1225" spans="12:16" x14ac:dyDescent="0.3">
      <c r="L1225" s="26">
        <v>1216</v>
      </c>
      <c r="M1225" s="58">
        <v>57061508.246821158</v>
      </c>
      <c r="O1225" s="26">
        <v>1216</v>
      </c>
      <c r="P1225" s="58">
        <v>21646838.833967887</v>
      </c>
    </row>
    <row r="1226" spans="12:16" x14ac:dyDescent="0.3">
      <c r="L1226" s="26">
        <v>1217</v>
      </c>
      <c r="M1226" s="58">
        <v>0</v>
      </c>
      <c r="O1226" s="26">
        <v>1217</v>
      </c>
      <c r="P1226" s="58">
        <v>0</v>
      </c>
    </row>
    <row r="1227" spans="12:16" x14ac:dyDescent="0.3">
      <c r="L1227" s="26">
        <v>1218</v>
      </c>
      <c r="M1227" s="58">
        <v>8110443.4536051601</v>
      </c>
      <c r="O1227" s="26">
        <v>1218</v>
      </c>
      <c r="P1227" s="58">
        <v>0</v>
      </c>
    </row>
    <row r="1228" spans="12:16" x14ac:dyDescent="0.3">
      <c r="L1228" s="26">
        <v>1219</v>
      </c>
      <c r="M1228" s="58">
        <v>6834568.4712977512</v>
      </c>
      <c r="O1228" s="26">
        <v>1219</v>
      </c>
      <c r="P1228" s="58">
        <v>6834568.4712977512</v>
      </c>
    </row>
    <row r="1229" spans="12:16" x14ac:dyDescent="0.3">
      <c r="L1229" s="26">
        <v>1220</v>
      </c>
      <c r="M1229" s="58">
        <v>0</v>
      </c>
      <c r="O1229" s="26">
        <v>1220</v>
      </c>
      <c r="P1229" s="58">
        <v>0</v>
      </c>
    </row>
    <row r="1230" spans="12:16" x14ac:dyDescent="0.3">
      <c r="L1230" s="26">
        <v>1221</v>
      </c>
      <c r="M1230" s="58">
        <v>0</v>
      </c>
      <c r="O1230" s="26">
        <v>1221</v>
      </c>
      <c r="P1230" s="58">
        <v>0</v>
      </c>
    </row>
    <row r="1231" spans="12:16" x14ac:dyDescent="0.3">
      <c r="L1231" s="26">
        <v>1222</v>
      </c>
      <c r="M1231" s="58">
        <v>29185430.081679825</v>
      </c>
      <c r="O1231" s="26">
        <v>1222</v>
      </c>
      <c r="P1231" s="58">
        <v>29185430.081679825</v>
      </c>
    </row>
    <row r="1232" spans="12:16" x14ac:dyDescent="0.3">
      <c r="L1232" s="26">
        <v>1223</v>
      </c>
      <c r="M1232" s="58">
        <v>37797884.731920429</v>
      </c>
      <c r="O1232" s="26">
        <v>1223</v>
      </c>
      <c r="P1232" s="58">
        <v>37797884.731920429</v>
      </c>
    </row>
    <row r="1233" spans="12:16" x14ac:dyDescent="0.3">
      <c r="L1233" s="26">
        <v>1224</v>
      </c>
      <c r="M1233" s="58">
        <v>0</v>
      </c>
      <c r="O1233" s="26">
        <v>1224</v>
      </c>
      <c r="P1233" s="58">
        <v>0</v>
      </c>
    </row>
    <row r="1234" spans="12:16" x14ac:dyDescent="0.3">
      <c r="L1234" s="26">
        <v>1225</v>
      </c>
      <c r="M1234" s="58">
        <v>17583321.230791148</v>
      </c>
      <c r="O1234" s="26">
        <v>1225</v>
      </c>
      <c r="P1234" s="58">
        <v>17583321.230791148</v>
      </c>
    </row>
    <row r="1235" spans="12:16" x14ac:dyDescent="0.3">
      <c r="L1235" s="26">
        <v>1226</v>
      </c>
      <c r="M1235" s="58">
        <v>0</v>
      </c>
      <c r="O1235" s="26">
        <v>1226</v>
      </c>
      <c r="P1235" s="58">
        <v>0</v>
      </c>
    </row>
    <row r="1236" spans="12:16" x14ac:dyDescent="0.3">
      <c r="L1236" s="26">
        <v>1227</v>
      </c>
      <c r="M1236" s="58">
        <v>8743048.2280444968</v>
      </c>
      <c r="O1236" s="26">
        <v>1227</v>
      </c>
      <c r="P1236" s="58">
        <v>0</v>
      </c>
    </row>
    <row r="1237" spans="12:16" x14ac:dyDescent="0.3">
      <c r="L1237" s="26">
        <v>1228</v>
      </c>
      <c r="M1237" s="58">
        <v>48174590.005687863</v>
      </c>
      <c r="O1237" s="26">
        <v>1228</v>
      </c>
      <c r="P1237" s="58">
        <v>48174590.005687863</v>
      </c>
    </row>
    <row r="1238" spans="12:16" x14ac:dyDescent="0.3">
      <c r="L1238" s="26">
        <v>1229</v>
      </c>
      <c r="M1238" s="58">
        <v>23059072.445739146</v>
      </c>
      <c r="O1238" s="26">
        <v>1229</v>
      </c>
      <c r="P1238" s="58">
        <v>23059072.445739146</v>
      </c>
    </row>
    <row r="1239" spans="12:16" x14ac:dyDescent="0.3">
      <c r="L1239" s="26">
        <v>1230</v>
      </c>
      <c r="M1239" s="58">
        <v>0</v>
      </c>
      <c r="O1239" s="26">
        <v>1230</v>
      </c>
      <c r="P1239" s="58">
        <v>0</v>
      </c>
    </row>
    <row r="1240" spans="12:16" x14ac:dyDescent="0.3">
      <c r="L1240" s="26">
        <v>1231</v>
      </c>
      <c r="M1240" s="58">
        <v>11519289.013754327</v>
      </c>
      <c r="O1240" s="26">
        <v>1231</v>
      </c>
      <c r="P1240" s="58">
        <v>0</v>
      </c>
    </row>
    <row r="1241" spans="12:16" x14ac:dyDescent="0.3">
      <c r="L1241" s="26">
        <v>1232</v>
      </c>
      <c r="M1241" s="58">
        <v>0</v>
      </c>
      <c r="O1241" s="26">
        <v>1232</v>
      </c>
      <c r="P1241" s="58">
        <v>0</v>
      </c>
    </row>
    <row r="1242" spans="12:16" x14ac:dyDescent="0.3">
      <c r="L1242" s="26">
        <v>1233</v>
      </c>
      <c r="M1242" s="58">
        <v>17722390.765312966</v>
      </c>
      <c r="O1242" s="26">
        <v>1233</v>
      </c>
      <c r="P1242" s="58">
        <v>17722390.765312966</v>
      </c>
    </row>
    <row r="1243" spans="12:16" x14ac:dyDescent="0.3">
      <c r="L1243" s="26">
        <v>1234</v>
      </c>
      <c r="M1243" s="58">
        <v>0</v>
      </c>
      <c r="O1243" s="26">
        <v>1234</v>
      </c>
      <c r="P1243" s="58">
        <v>0</v>
      </c>
    </row>
    <row r="1244" spans="12:16" x14ac:dyDescent="0.3">
      <c r="L1244" s="26">
        <v>1235</v>
      </c>
      <c r="M1244" s="58">
        <v>0</v>
      </c>
      <c r="O1244" s="26">
        <v>1235</v>
      </c>
      <c r="P1244" s="58">
        <v>0</v>
      </c>
    </row>
    <row r="1245" spans="12:16" x14ac:dyDescent="0.3">
      <c r="L1245" s="26">
        <v>1236</v>
      </c>
      <c r="M1245" s="58">
        <v>8843951.3754567076</v>
      </c>
      <c r="O1245" s="26">
        <v>1236</v>
      </c>
      <c r="P1245" s="58">
        <v>8843951.3754567076</v>
      </c>
    </row>
    <row r="1246" spans="12:16" x14ac:dyDescent="0.3">
      <c r="L1246" s="26">
        <v>1237</v>
      </c>
      <c r="M1246" s="58">
        <v>0</v>
      </c>
      <c r="O1246" s="26">
        <v>1237</v>
      </c>
      <c r="P1246" s="58">
        <v>0</v>
      </c>
    </row>
    <row r="1247" spans="12:16" x14ac:dyDescent="0.3">
      <c r="L1247" s="26">
        <v>1238</v>
      </c>
      <c r="M1247" s="58">
        <v>29088952.504427016</v>
      </c>
      <c r="O1247" s="26">
        <v>1238</v>
      </c>
      <c r="P1247" s="58">
        <v>20003966.50631528</v>
      </c>
    </row>
    <row r="1248" spans="12:16" x14ac:dyDescent="0.3">
      <c r="L1248" s="26">
        <v>1239</v>
      </c>
      <c r="M1248" s="58">
        <v>0</v>
      </c>
      <c r="O1248" s="26">
        <v>1239</v>
      </c>
      <c r="P1248" s="58">
        <v>0</v>
      </c>
    </row>
    <row r="1249" spans="12:16" x14ac:dyDescent="0.3">
      <c r="L1249" s="26">
        <v>1240</v>
      </c>
      <c r="M1249" s="58">
        <v>8165113.7452176549</v>
      </c>
      <c r="O1249" s="26">
        <v>1240</v>
      </c>
      <c r="P1249" s="58">
        <v>8165113.7452176549</v>
      </c>
    </row>
    <row r="1250" spans="12:16" x14ac:dyDescent="0.3">
      <c r="L1250" s="26">
        <v>1241</v>
      </c>
      <c r="M1250" s="58">
        <v>0</v>
      </c>
      <c r="O1250" s="26">
        <v>1241</v>
      </c>
      <c r="P1250" s="58">
        <v>0</v>
      </c>
    </row>
    <row r="1251" spans="12:16" x14ac:dyDescent="0.3">
      <c r="L1251" s="26">
        <v>1242</v>
      </c>
      <c r="M1251" s="58">
        <v>11548608.128410907</v>
      </c>
      <c r="O1251" s="26">
        <v>1242</v>
      </c>
      <c r="P1251" s="58">
        <v>11548608.128410907</v>
      </c>
    </row>
    <row r="1252" spans="12:16" x14ac:dyDescent="0.3">
      <c r="L1252" s="26">
        <v>1243</v>
      </c>
      <c r="M1252" s="58">
        <v>8177175.1382378833</v>
      </c>
      <c r="O1252" s="26">
        <v>1243</v>
      </c>
      <c r="P1252" s="58">
        <v>8177175.1382378833</v>
      </c>
    </row>
    <row r="1253" spans="12:16" x14ac:dyDescent="0.3">
      <c r="L1253" s="26">
        <v>1244</v>
      </c>
      <c r="M1253" s="58">
        <v>0</v>
      </c>
      <c r="O1253" s="26">
        <v>1244</v>
      </c>
      <c r="P1253" s="58">
        <v>0</v>
      </c>
    </row>
    <row r="1254" spans="12:16" x14ac:dyDescent="0.3">
      <c r="L1254" s="26">
        <v>1245</v>
      </c>
      <c r="M1254" s="58">
        <v>41178318.84870398</v>
      </c>
      <c r="O1254" s="26">
        <v>1245</v>
      </c>
      <c r="P1254" s="58">
        <v>41178318.84870398</v>
      </c>
    </row>
    <row r="1255" spans="12:16" x14ac:dyDescent="0.3">
      <c r="L1255" s="26">
        <v>1246</v>
      </c>
      <c r="M1255" s="58">
        <v>33927536.567951865</v>
      </c>
      <c r="O1255" s="26">
        <v>1246</v>
      </c>
      <c r="P1255" s="58">
        <v>33927536.567951865</v>
      </c>
    </row>
    <row r="1256" spans="12:16" x14ac:dyDescent="0.3">
      <c r="L1256" s="26">
        <v>1247</v>
      </c>
      <c r="M1256" s="58">
        <v>0</v>
      </c>
      <c r="O1256" s="26">
        <v>1247</v>
      </c>
      <c r="P1256" s="58">
        <v>0</v>
      </c>
    </row>
    <row r="1257" spans="12:16" x14ac:dyDescent="0.3">
      <c r="L1257" s="26">
        <v>1248</v>
      </c>
      <c r="M1257" s="58">
        <v>0</v>
      </c>
      <c r="O1257" s="26">
        <v>1248</v>
      </c>
      <c r="P1257" s="58">
        <v>0</v>
      </c>
    </row>
    <row r="1258" spans="12:16" x14ac:dyDescent="0.3">
      <c r="L1258" s="26">
        <v>1249</v>
      </c>
      <c r="M1258" s="58">
        <v>8228839.7880899664</v>
      </c>
      <c r="O1258" s="26">
        <v>1249</v>
      </c>
      <c r="P1258" s="58">
        <v>8228839.7880899664</v>
      </c>
    </row>
    <row r="1259" spans="12:16" x14ac:dyDescent="0.3">
      <c r="L1259" s="26">
        <v>1250</v>
      </c>
      <c r="M1259" s="58">
        <v>0</v>
      </c>
      <c r="O1259" s="26">
        <v>1250</v>
      </c>
      <c r="P1259" s="58">
        <v>0</v>
      </c>
    </row>
    <row r="1260" spans="12:16" x14ac:dyDescent="0.3">
      <c r="L1260" s="26">
        <v>1251</v>
      </c>
      <c r="M1260" s="58">
        <v>11849729.102790648</v>
      </c>
      <c r="O1260" s="26">
        <v>1251</v>
      </c>
      <c r="P1260" s="58">
        <v>11849729.102790648</v>
      </c>
    </row>
    <row r="1261" spans="12:16" x14ac:dyDescent="0.3">
      <c r="L1261" s="26">
        <v>1252</v>
      </c>
      <c r="M1261" s="58">
        <v>0</v>
      </c>
      <c r="O1261" s="26">
        <v>1252</v>
      </c>
      <c r="P1261" s="58">
        <v>0</v>
      </c>
    </row>
    <row r="1262" spans="12:16" x14ac:dyDescent="0.3">
      <c r="L1262" s="26">
        <v>1253</v>
      </c>
      <c r="M1262" s="58">
        <v>4843922.407420693</v>
      </c>
      <c r="O1262" s="26">
        <v>1253</v>
      </c>
      <c r="P1262" s="58">
        <v>4843922.407420693</v>
      </c>
    </row>
    <row r="1263" spans="12:16" x14ac:dyDescent="0.3">
      <c r="L1263" s="26">
        <v>1254</v>
      </c>
      <c r="M1263" s="58">
        <v>18500519.001257211</v>
      </c>
      <c r="O1263" s="26">
        <v>1254</v>
      </c>
      <c r="P1263" s="58">
        <v>18500519.001257211</v>
      </c>
    </row>
    <row r="1264" spans="12:16" x14ac:dyDescent="0.3">
      <c r="L1264" s="26">
        <v>1255</v>
      </c>
      <c r="M1264" s="58">
        <v>60559007.641858868</v>
      </c>
      <c r="O1264" s="26">
        <v>1255</v>
      </c>
      <c r="P1264" s="58">
        <v>4458391.2658864763</v>
      </c>
    </row>
    <row r="1265" spans="12:16" x14ac:dyDescent="0.3">
      <c r="L1265" s="26">
        <v>1256</v>
      </c>
      <c r="M1265" s="58">
        <v>0</v>
      </c>
      <c r="O1265" s="26">
        <v>1256</v>
      </c>
      <c r="P1265" s="58">
        <v>0</v>
      </c>
    </row>
    <row r="1266" spans="12:16" x14ac:dyDescent="0.3">
      <c r="L1266" s="26">
        <v>1257</v>
      </c>
      <c r="M1266" s="58">
        <v>0</v>
      </c>
      <c r="O1266" s="26">
        <v>1257</v>
      </c>
      <c r="P1266" s="58">
        <v>0</v>
      </c>
    </row>
    <row r="1267" spans="12:16" x14ac:dyDescent="0.3">
      <c r="L1267" s="26">
        <v>1258</v>
      </c>
      <c r="M1267" s="58">
        <v>8414152.6479823831</v>
      </c>
      <c r="O1267" s="26">
        <v>1258</v>
      </c>
      <c r="P1267" s="58">
        <v>0</v>
      </c>
    </row>
    <row r="1268" spans="12:16" x14ac:dyDescent="0.3">
      <c r="L1268" s="26">
        <v>1259</v>
      </c>
      <c r="M1268" s="58">
        <v>0</v>
      </c>
      <c r="O1268" s="26">
        <v>1259</v>
      </c>
      <c r="P1268" s="58">
        <v>0</v>
      </c>
    </row>
    <row r="1269" spans="12:16" x14ac:dyDescent="0.3">
      <c r="L1269" s="26">
        <v>1260</v>
      </c>
      <c r="M1269" s="58">
        <v>0</v>
      </c>
      <c r="O1269" s="26">
        <v>1260</v>
      </c>
      <c r="P1269" s="58">
        <v>0</v>
      </c>
    </row>
    <row r="1270" spans="12:16" x14ac:dyDescent="0.3">
      <c r="L1270" s="26">
        <v>1261</v>
      </c>
      <c r="M1270" s="58">
        <v>0</v>
      </c>
      <c r="O1270" s="26">
        <v>1261</v>
      </c>
      <c r="P1270" s="58">
        <v>0</v>
      </c>
    </row>
    <row r="1271" spans="12:16" x14ac:dyDescent="0.3">
      <c r="L1271" s="26">
        <v>1262</v>
      </c>
      <c r="M1271" s="58">
        <v>0</v>
      </c>
      <c r="O1271" s="26">
        <v>1262</v>
      </c>
      <c r="P1271" s="58">
        <v>0</v>
      </c>
    </row>
    <row r="1272" spans="12:16" x14ac:dyDescent="0.3">
      <c r="L1272" s="26">
        <v>1263</v>
      </c>
      <c r="M1272" s="58">
        <v>14305871.734741181</v>
      </c>
      <c r="O1272" s="26">
        <v>1263</v>
      </c>
      <c r="P1272" s="58">
        <v>14305871.734741181</v>
      </c>
    </row>
    <row r="1273" spans="12:16" x14ac:dyDescent="0.3">
      <c r="L1273" s="26">
        <v>1264</v>
      </c>
      <c r="M1273" s="58">
        <v>18420708.285215322</v>
      </c>
      <c r="O1273" s="26">
        <v>1264</v>
      </c>
      <c r="P1273" s="58">
        <v>11389356.136345008</v>
      </c>
    </row>
    <row r="1274" spans="12:16" x14ac:dyDescent="0.3">
      <c r="L1274" s="26">
        <v>1265</v>
      </c>
      <c r="M1274" s="58">
        <v>23477346.354013864</v>
      </c>
      <c r="O1274" s="26">
        <v>1265</v>
      </c>
      <c r="P1274" s="58">
        <v>23477346.354013864</v>
      </c>
    </row>
    <row r="1275" spans="12:16" x14ac:dyDescent="0.3">
      <c r="L1275" s="26">
        <v>1266</v>
      </c>
      <c r="M1275" s="58">
        <v>0</v>
      </c>
      <c r="O1275" s="26">
        <v>1266</v>
      </c>
      <c r="P1275" s="58">
        <v>0</v>
      </c>
    </row>
    <row r="1276" spans="12:16" x14ac:dyDescent="0.3">
      <c r="L1276" s="26">
        <v>1267</v>
      </c>
      <c r="M1276" s="58">
        <v>0</v>
      </c>
      <c r="O1276" s="26">
        <v>1267</v>
      </c>
      <c r="P1276" s="58">
        <v>0</v>
      </c>
    </row>
    <row r="1277" spans="12:16" x14ac:dyDescent="0.3">
      <c r="L1277" s="26">
        <v>1268</v>
      </c>
      <c r="M1277" s="58">
        <v>0</v>
      </c>
      <c r="O1277" s="26">
        <v>1268</v>
      </c>
      <c r="P1277" s="58">
        <v>0</v>
      </c>
    </row>
    <row r="1278" spans="12:16" x14ac:dyDescent="0.3">
      <c r="L1278" s="26">
        <v>1269</v>
      </c>
      <c r="M1278" s="58">
        <v>0</v>
      </c>
      <c r="O1278" s="26">
        <v>1269</v>
      </c>
      <c r="P1278" s="58">
        <v>0</v>
      </c>
    </row>
    <row r="1279" spans="12:16" x14ac:dyDescent="0.3">
      <c r="L1279" s="26">
        <v>1270</v>
      </c>
      <c r="M1279" s="58">
        <v>28155884.591249637</v>
      </c>
      <c r="O1279" s="26">
        <v>1270</v>
      </c>
      <c r="P1279" s="58">
        <v>20061524.816925302</v>
      </c>
    </row>
    <row r="1280" spans="12:16" x14ac:dyDescent="0.3">
      <c r="L1280" s="26">
        <v>1271</v>
      </c>
      <c r="M1280" s="58">
        <v>9413748.3101237603</v>
      </c>
      <c r="O1280" s="26">
        <v>1271</v>
      </c>
      <c r="P1280" s="58">
        <v>9413748.3101237603</v>
      </c>
    </row>
    <row r="1281" spans="12:16" x14ac:dyDescent="0.3">
      <c r="L1281" s="26">
        <v>1272</v>
      </c>
      <c r="M1281" s="58">
        <v>0</v>
      </c>
      <c r="O1281" s="26">
        <v>1272</v>
      </c>
      <c r="P1281" s="58">
        <v>0</v>
      </c>
    </row>
    <row r="1282" spans="12:16" x14ac:dyDescent="0.3">
      <c r="L1282" s="26">
        <v>1273</v>
      </c>
      <c r="M1282" s="58">
        <v>9577474.9193082657</v>
      </c>
      <c r="O1282" s="26">
        <v>1273</v>
      </c>
      <c r="P1282" s="58">
        <v>9577474.9193082657</v>
      </c>
    </row>
    <row r="1283" spans="12:16" x14ac:dyDescent="0.3">
      <c r="L1283" s="26">
        <v>1274</v>
      </c>
      <c r="M1283" s="58">
        <v>0</v>
      </c>
      <c r="O1283" s="26">
        <v>1274</v>
      </c>
      <c r="P1283" s="58">
        <v>0</v>
      </c>
    </row>
    <row r="1284" spans="12:16" x14ac:dyDescent="0.3">
      <c r="L1284" s="26">
        <v>1275</v>
      </c>
      <c r="M1284" s="58">
        <v>0</v>
      </c>
      <c r="O1284" s="26">
        <v>1275</v>
      </c>
      <c r="P1284" s="58">
        <v>0</v>
      </c>
    </row>
    <row r="1285" spans="12:16" x14ac:dyDescent="0.3">
      <c r="L1285" s="26">
        <v>1276</v>
      </c>
      <c r="M1285" s="58">
        <v>11598598.520695133</v>
      </c>
      <c r="O1285" s="26">
        <v>1276</v>
      </c>
      <c r="P1285" s="58">
        <v>11598598.520695133</v>
      </c>
    </row>
    <row r="1286" spans="12:16" x14ac:dyDescent="0.3">
      <c r="L1286" s="26">
        <v>1277</v>
      </c>
      <c r="M1286" s="58">
        <v>0</v>
      </c>
      <c r="O1286" s="26">
        <v>1277</v>
      </c>
      <c r="P1286" s="58">
        <v>0</v>
      </c>
    </row>
    <row r="1287" spans="12:16" x14ac:dyDescent="0.3">
      <c r="L1287" s="26">
        <v>1278</v>
      </c>
      <c r="M1287" s="58">
        <v>3272113.5597672281</v>
      </c>
      <c r="O1287" s="26">
        <v>1278</v>
      </c>
      <c r="P1287" s="58">
        <v>3272113.5597672281</v>
      </c>
    </row>
    <row r="1288" spans="12:16" x14ac:dyDescent="0.3">
      <c r="L1288" s="26">
        <v>1279</v>
      </c>
      <c r="M1288" s="58">
        <v>26944999.428311579</v>
      </c>
      <c r="O1288" s="26">
        <v>1279</v>
      </c>
      <c r="P1288" s="58">
        <v>26944999.428311579</v>
      </c>
    </row>
    <row r="1289" spans="12:16" x14ac:dyDescent="0.3">
      <c r="L1289" s="26">
        <v>1280</v>
      </c>
      <c r="M1289" s="58">
        <v>16055640.601660786</v>
      </c>
      <c r="O1289" s="26">
        <v>1280</v>
      </c>
      <c r="P1289" s="58">
        <v>6131039.1216508821</v>
      </c>
    </row>
    <row r="1290" spans="12:16" x14ac:dyDescent="0.3">
      <c r="L1290" s="26">
        <v>1281</v>
      </c>
      <c r="M1290" s="58">
        <v>0</v>
      </c>
      <c r="O1290" s="26">
        <v>1281</v>
      </c>
      <c r="P1290" s="58">
        <v>0</v>
      </c>
    </row>
    <row r="1291" spans="12:16" x14ac:dyDescent="0.3">
      <c r="L1291" s="26">
        <v>1282</v>
      </c>
      <c r="M1291" s="58">
        <v>0</v>
      </c>
      <c r="O1291" s="26">
        <v>1282</v>
      </c>
      <c r="P1291" s="58">
        <v>0</v>
      </c>
    </row>
    <row r="1292" spans="12:16" x14ac:dyDescent="0.3">
      <c r="L1292" s="26">
        <v>1283</v>
      </c>
      <c r="M1292" s="58">
        <v>19677152.328457311</v>
      </c>
      <c r="O1292" s="26">
        <v>1283</v>
      </c>
      <c r="P1292" s="58">
        <v>19677152.328457311</v>
      </c>
    </row>
    <row r="1293" spans="12:16" x14ac:dyDescent="0.3">
      <c r="L1293" s="26">
        <v>1284</v>
      </c>
      <c r="M1293" s="58">
        <v>6382057.6821572464</v>
      </c>
      <c r="O1293" s="26">
        <v>1284</v>
      </c>
      <c r="P1293" s="58">
        <v>0</v>
      </c>
    </row>
    <row r="1294" spans="12:16" x14ac:dyDescent="0.3">
      <c r="L1294" s="26">
        <v>1285</v>
      </c>
      <c r="M1294" s="58">
        <v>10969426.438310061</v>
      </c>
      <c r="O1294" s="26">
        <v>1285</v>
      </c>
      <c r="P1294" s="58">
        <v>10969426.438310061</v>
      </c>
    </row>
    <row r="1295" spans="12:16" x14ac:dyDescent="0.3">
      <c r="L1295" s="26">
        <v>1286</v>
      </c>
      <c r="M1295" s="58">
        <v>31106071.601318896</v>
      </c>
      <c r="O1295" s="26">
        <v>1286</v>
      </c>
      <c r="P1295" s="58">
        <v>23030524.077935569</v>
      </c>
    </row>
    <row r="1296" spans="12:16" x14ac:dyDescent="0.3">
      <c r="L1296" s="26">
        <v>1287</v>
      </c>
      <c r="M1296" s="58">
        <v>24337957.526806228</v>
      </c>
      <c r="O1296" s="26">
        <v>1287</v>
      </c>
      <c r="P1296" s="58">
        <v>24337957.526806228</v>
      </c>
    </row>
    <row r="1297" spans="12:16" x14ac:dyDescent="0.3">
      <c r="L1297" s="26">
        <v>1288</v>
      </c>
      <c r="M1297" s="58">
        <v>19836362.951374788</v>
      </c>
      <c r="O1297" s="26">
        <v>1288</v>
      </c>
      <c r="P1297" s="58">
        <v>19836362.951374788</v>
      </c>
    </row>
    <row r="1298" spans="12:16" x14ac:dyDescent="0.3">
      <c r="L1298" s="26">
        <v>1289</v>
      </c>
      <c r="M1298" s="58">
        <v>0</v>
      </c>
      <c r="O1298" s="26">
        <v>1289</v>
      </c>
      <c r="P1298" s="58">
        <v>0</v>
      </c>
    </row>
    <row r="1299" spans="12:16" x14ac:dyDescent="0.3">
      <c r="L1299" s="26">
        <v>1290</v>
      </c>
      <c r="M1299" s="58">
        <v>0</v>
      </c>
      <c r="O1299" s="26">
        <v>1290</v>
      </c>
      <c r="P1299" s="58">
        <v>0</v>
      </c>
    </row>
    <row r="1300" spans="12:16" x14ac:dyDescent="0.3">
      <c r="L1300" s="26">
        <v>1291</v>
      </c>
      <c r="M1300" s="58">
        <v>16313251.380267391</v>
      </c>
      <c r="O1300" s="26">
        <v>1291</v>
      </c>
      <c r="P1300" s="58">
        <v>16313251.380267391</v>
      </c>
    </row>
    <row r="1301" spans="12:16" x14ac:dyDescent="0.3">
      <c r="L1301" s="26">
        <v>1292</v>
      </c>
      <c r="M1301" s="58">
        <v>0</v>
      </c>
      <c r="O1301" s="26">
        <v>1292</v>
      </c>
      <c r="P1301" s="58">
        <v>0</v>
      </c>
    </row>
    <row r="1302" spans="12:16" x14ac:dyDescent="0.3">
      <c r="L1302" s="26">
        <v>1293</v>
      </c>
      <c r="M1302" s="58">
        <v>9777840.1129094698</v>
      </c>
      <c r="O1302" s="26">
        <v>1293</v>
      </c>
      <c r="P1302" s="58">
        <v>9777840.1129094698</v>
      </c>
    </row>
    <row r="1303" spans="12:16" x14ac:dyDescent="0.3">
      <c r="L1303" s="26">
        <v>1294</v>
      </c>
      <c r="M1303" s="58">
        <v>10779630.442701381</v>
      </c>
      <c r="O1303" s="26">
        <v>1294</v>
      </c>
      <c r="P1303" s="58">
        <v>10779630.442701381</v>
      </c>
    </row>
    <row r="1304" spans="12:16" x14ac:dyDescent="0.3">
      <c r="L1304" s="26">
        <v>1295</v>
      </c>
      <c r="M1304" s="58">
        <v>23766352.349335395</v>
      </c>
      <c r="O1304" s="26">
        <v>1295</v>
      </c>
      <c r="P1304" s="58">
        <v>23766352.349335395</v>
      </c>
    </row>
    <row r="1305" spans="12:16" x14ac:dyDescent="0.3">
      <c r="L1305" s="26">
        <v>1296</v>
      </c>
      <c r="M1305" s="58">
        <v>19952720.882843211</v>
      </c>
      <c r="O1305" s="26">
        <v>1296</v>
      </c>
      <c r="P1305" s="58">
        <v>19952720.882843211</v>
      </c>
    </row>
    <row r="1306" spans="12:16" x14ac:dyDescent="0.3">
      <c r="L1306" s="26">
        <v>1297</v>
      </c>
      <c r="M1306" s="58">
        <v>0</v>
      </c>
      <c r="O1306" s="26">
        <v>1297</v>
      </c>
      <c r="P1306" s="58">
        <v>0</v>
      </c>
    </row>
    <row r="1307" spans="12:16" x14ac:dyDescent="0.3">
      <c r="L1307" s="26">
        <v>1298</v>
      </c>
      <c r="M1307" s="58">
        <v>18822068.805927835</v>
      </c>
      <c r="O1307" s="26">
        <v>1298</v>
      </c>
      <c r="P1307" s="58">
        <v>18822068.805927835</v>
      </c>
    </row>
    <row r="1308" spans="12:16" x14ac:dyDescent="0.3">
      <c r="L1308" s="26">
        <v>1299</v>
      </c>
      <c r="M1308" s="58">
        <v>0</v>
      </c>
      <c r="O1308" s="26">
        <v>1299</v>
      </c>
      <c r="P1308" s="58">
        <v>0</v>
      </c>
    </row>
    <row r="1309" spans="12:16" x14ac:dyDescent="0.3">
      <c r="L1309" s="26">
        <v>1300</v>
      </c>
      <c r="M1309" s="58">
        <v>16158624.091261033</v>
      </c>
      <c r="O1309" s="26">
        <v>1300</v>
      </c>
      <c r="P1309" s="58">
        <v>16158624.091261033</v>
      </c>
    </row>
    <row r="1310" spans="12:16" x14ac:dyDescent="0.3">
      <c r="L1310" s="26">
        <v>1301</v>
      </c>
      <c r="M1310" s="58">
        <v>28551512.4238327</v>
      </c>
      <c r="O1310" s="26">
        <v>1301</v>
      </c>
      <c r="P1310" s="58">
        <v>5275202.0152788032</v>
      </c>
    </row>
    <row r="1311" spans="12:16" x14ac:dyDescent="0.3">
      <c r="L1311" s="26">
        <v>1302</v>
      </c>
      <c r="M1311" s="58">
        <v>26010093.741002452</v>
      </c>
      <c r="O1311" s="26">
        <v>1302</v>
      </c>
      <c r="P1311" s="58">
        <v>26010093.741002452</v>
      </c>
    </row>
    <row r="1312" spans="12:16" x14ac:dyDescent="0.3">
      <c r="L1312" s="26">
        <v>1303</v>
      </c>
      <c r="M1312" s="58">
        <v>8957121.5056244954</v>
      </c>
      <c r="O1312" s="26">
        <v>1303</v>
      </c>
      <c r="P1312" s="58">
        <v>8957121.5056244954</v>
      </c>
    </row>
    <row r="1313" spans="12:16" x14ac:dyDescent="0.3">
      <c r="L1313" s="26">
        <v>1304</v>
      </c>
      <c r="M1313" s="58">
        <v>0</v>
      </c>
      <c r="O1313" s="26">
        <v>1304</v>
      </c>
      <c r="P1313" s="58">
        <v>0</v>
      </c>
    </row>
    <row r="1314" spans="12:16" x14ac:dyDescent="0.3">
      <c r="L1314" s="26">
        <v>1305</v>
      </c>
      <c r="M1314" s="58">
        <v>28359243.741627607</v>
      </c>
      <c r="O1314" s="26">
        <v>1305</v>
      </c>
      <c r="P1314" s="58">
        <v>17105478.415529374</v>
      </c>
    </row>
    <row r="1315" spans="12:16" x14ac:dyDescent="0.3">
      <c r="L1315" s="26">
        <v>1306</v>
      </c>
      <c r="M1315" s="58">
        <v>0</v>
      </c>
      <c r="O1315" s="26">
        <v>1306</v>
      </c>
      <c r="P1315" s="58">
        <v>0</v>
      </c>
    </row>
    <row r="1316" spans="12:16" x14ac:dyDescent="0.3">
      <c r="L1316" s="26">
        <v>1307</v>
      </c>
      <c r="M1316" s="58">
        <v>5467420.6125764558</v>
      </c>
      <c r="O1316" s="26">
        <v>1307</v>
      </c>
      <c r="P1316" s="58">
        <v>5467420.6125764558</v>
      </c>
    </row>
    <row r="1317" spans="12:16" x14ac:dyDescent="0.3">
      <c r="L1317" s="26">
        <v>1308</v>
      </c>
      <c r="M1317" s="58">
        <v>10632105.16015256</v>
      </c>
      <c r="O1317" s="26">
        <v>1308</v>
      </c>
      <c r="P1317" s="58">
        <v>0</v>
      </c>
    </row>
    <row r="1318" spans="12:16" x14ac:dyDescent="0.3">
      <c r="L1318" s="26">
        <v>1309</v>
      </c>
      <c r="M1318" s="58">
        <v>0</v>
      </c>
      <c r="O1318" s="26">
        <v>1309</v>
      </c>
      <c r="P1318" s="58">
        <v>0</v>
      </c>
    </row>
    <row r="1319" spans="12:16" x14ac:dyDescent="0.3">
      <c r="L1319" s="26">
        <v>1310</v>
      </c>
      <c r="M1319" s="58">
        <v>5810885.6753421808</v>
      </c>
      <c r="O1319" s="26">
        <v>1310</v>
      </c>
      <c r="P1319" s="58">
        <v>5810885.6753421808</v>
      </c>
    </row>
    <row r="1320" spans="12:16" x14ac:dyDescent="0.3">
      <c r="L1320" s="26">
        <v>1311</v>
      </c>
      <c r="M1320" s="58">
        <v>0</v>
      </c>
      <c r="O1320" s="26">
        <v>1311</v>
      </c>
      <c r="P1320" s="58">
        <v>0</v>
      </c>
    </row>
    <row r="1321" spans="12:16" x14ac:dyDescent="0.3">
      <c r="L1321" s="26">
        <v>1312</v>
      </c>
      <c r="M1321" s="58">
        <v>24978162.630420689</v>
      </c>
      <c r="O1321" s="26">
        <v>1312</v>
      </c>
      <c r="P1321" s="58">
        <v>0</v>
      </c>
    </row>
    <row r="1322" spans="12:16" x14ac:dyDescent="0.3">
      <c r="L1322" s="26">
        <v>1313</v>
      </c>
      <c r="M1322" s="58">
        <v>11023830.889460575</v>
      </c>
      <c r="O1322" s="26">
        <v>1313</v>
      </c>
      <c r="P1322" s="58">
        <v>0</v>
      </c>
    </row>
    <row r="1323" spans="12:16" x14ac:dyDescent="0.3">
      <c r="L1323" s="26">
        <v>1314</v>
      </c>
      <c r="M1323" s="58">
        <v>0</v>
      </c>
      <c r="O1323" s="26">
        <v>1314</v>
      </c>
      <c r="P1323" s="58">
        <v>0</v>
      </c>
    </row>
    <row r="1324" spans="12:16" x14ac:dyDescent="0.3">
      <c r="L1324" s="26">
        <v>1315</v>
      </c>
      <c r="M1324" s="58">
        <v>21785181.855269607</v>
      </c>
      <c r="O1324" s="26">
        <v>1315</v>
      </c>
      <c r="P1324" s="58">
        <v>21785181.855269607</v>
      </c>
    </row>
    <row r="1325" spans="12:16" x14ac:dyDescent="0.3">
      <c r="L1325" s="26">
        <v>1316</v>
      </c>
      <c r="M1325" s="58">
        <v>0</v>
      </c>
      <c r="O1325" s="26">
        <v>1316</v>
      </c>
      <c r="P1325" s="58">
        <v>0</v>
      </c>
    </row>
    <row r="1326" spans="12:16" x14ac:dyDescent="0.3">
      <c r="L1326" s="26">
        <v>1317</v>
      </c>
      <c r="M1326" s="58">
        <v>0</v>
      </c>
      <c r="O1326" s="26">
        <v>1317</v>
      </c>
      <c r="P1326" s="58">
        <v>0</v>
      </c>
    </row>
    <row r="1327" spans="12:16" x14ac:dyDescent="0.3">
      <c r="L1327" s="26">
        <v>1318</v>
      </c>
      <c r="M1327" s="58">
        <v>0</v>
      </c>
      <c r="O1327" s="26">
        <v>1318</v>
      </c>
      <c r="P1327" s="58">
        <v>0</v>
      </c>
    </row>
    <row r="1328" spans="12:16" x14ac:dyDescent="0.3">
      <c r="L1328" s="26">
        <v>1319</v>
      </c>
      <c r="M1328" s="58">
        <v>0</v>
      </c>
      <c r="O1328" s="26">
        <v>1319</v>
      </c>
      <c r="P1328" s="58">
        <v>0</v>
      </c>
    </row>
    <row r="1329" spans="12:16" x14ac:dyDescent="0.3">
      <c r="L1329" s="26">
        <v>1320</v>
      </c>
      <c r="M1329" s="58">
        <v>0</v>
      </c>
      <c r="O1329" s="26">
        <v>1320</v>
      </c>
      <c r="P1329" s="58">
        <v>0</v>
      </c>
    </row>
    <row r="1330" spans="12:16" x14ac:dyDescent="0.3">
      <c r="L1330" s="26">
        <v>1321</v>
      </c>
      <c r="M1330" s="58">
        <v>0</v>
      </c>
      <c r="O1330" s="26">
        <v>1321</v>
      </c>
      <c r="P1330" s="58">
        <v>0</v>
      </c>
    </row>
    <row r="1331" spans="12:16" x14ac:dyDescent="0.3">
      <c r="L1331" s="26">
        <v>1322</v>
      </c>
      <c r="M1331" s="58">
        <v>20404240.673467241</v>
      </c>
      <c r="O1331" s="26">
        <v>1322</v>
      </c>
      <c r="P1331" s="58">
        <v>0</v>
      </c>
    </row>
    <row r="1332" spans="12:16" x14ac:dyDescent="0.3">
      <c r="L1332" s="26">
        <v>1323</v>
      </c>
      <c r="M1332" s="58">
        <v>0</v>
      </c>
      <c r="O1332" s="26">
        <v>1323</v>
      </c>
      <c r="P1332" s="58">
        <v>0</v>
      </c>
    </row>
    <row r="1333" spans="12:16" x14ac:dyDescent="0.3">
      <c r="L1333" s="26">
        <v>1324</v>
      </c>
      <c r="M1333" s="58">
        <v>14660742.558955926</v>
      </c>
      <c r="O1333" s="26">
        <v>1324</v>
      </c>
      <c r="P1333" s="58">
        <v>14660742.558955926</v>
      </c>
    </row>
    <row r="1334" spans="12:16" x14ac:dyDescent="0.3">
      <c r="L1334" s="26">
        <v>1325</v>
      </c>
      <c r="M1334" s="58">
        <v>31509379.855545126</v>
      </c>
      <c r="O1334" s="26">
        <v>1325</v>
      </c>
      <c r="P1334" s="58">
        <v>10226246.476102354</v>
      </c>
    </row>
    <row r="1335" spans="12:16" x14ac:dyDescent="0.3">
      <c r="L1335" s="26">
        <v>1326</v>
      </c>
      <c r="M1335" s="58">
        <v>16297283.320307743</v>
      </c>
      <c r="O1335" s="26">
        <v>1326</v>
      </c>
      <c r="P1335" s="58">
        <v>0</v>
      </c>
    </row>
    <row r="1336" spans="12:16" x14ac:dyDescent="0.3">
      <c r="L1336" s="26">
        <v>1327</v>
      </c>
      <c r="M1336" s="58">
        <v>27169362.05194493</v>
      </c>
      <c r="O1336" s="26">
        <v>1327</v>
      </c>
      <c r="P1336" s="58">
        <v>27169362.05194493</v>
      </c>
    </row>
    <row r="1337" spans="12:16" x14ac:dyDescent="0.3">
      <c r="L1337" s="26">
        <v>1328</v>
      </c>
      <c r="M1337" s="58">
        <v>0</v>
      </c>
      <c r="O1337" s="26">
        <v>1328</v>
      </c>
      <c r="P1337" s="58">
        <v>0</v>
      </c>
    </row>
    <row r="1338" spans="12:16" x14ac:dyDescent="0.3">
      <c r="L1338" s="26">
        <v>1329</v>
      </c>
      <c r="M1338" s="58">
        <v>32347820.647761788</v>
      </c>
      <c r="O1338" s="26">
        <v>1329</v>
      </c>
      <c r="P1338" s="58">
        <v>32347820.647761788</v>
      </c>
    </row>
    <row r="1339" spans="12:16" x14ac:dyDescent="0.3">
      <c r="L1339" s="26">
        <v>1330</v>
      </c>
      <c r="M1339" s="58">
        <v>0</v>
      </c>
      <c r="O1339" s="26">
        <v>1330</v>
      </c>
      <c r="P1339" s="58">
        <v>0</v>
      </c>
    </row>
    <row r="1340" spans="12:16" x14ac:dyDescent="0.3">
      <c r="L1340" s="26">
        <v>1331</v>
      </c>
      <c r="M1340" s="58">
        <v>5553253.9590280773</v>
      </c>
      <c r="O1340" s="26">
        <v>1331</v>
      </c>
      <c r="P1340" s="58">
        <v>5553253.9590280773</v>
      </c>
    </row>
    <row r="1341" spans="12:16" x14ac:dyDescent="0.3">
      <c r="L1341" s="26">
        <v>1332</v>
      </c>
      <c r="M1341" s="58">
        <v>0</v>
      </c>
      <c r="O1341" s="26">
        <v>1332</v>
      </c>
      <c r="P1341" s="58">
        <v>0</v>
      </c>
    </row>
    <row r="1342" spans="12:16" x14ac:dyDescent="0.3">
      <c r="L1342" s="26">
        <v>1333</v>
      </c>
      <c r="M1342" s="58">
        <v>10419818.864441877</v>
      </c>
      <c r="O1342" s="26">
        <v>1333</v>
      </c>
      <c r="P1342" s="58">
        <v>10419818.864441877</v>
      </c>
    </row>
    <row r="1343" spans="12:16" x14ac:dyDescent="0.3">
      <c r="L1343" s="26">
        <v>1334</v>
      </c>
      <c r="M1343" s="58">
        <v>0</v>
      </c>
      <c r="O1343" s="26">
        <v>1334</v>
      </c>
      <c r="P1343" s="58">
        <v>0</v>
      </c>
    </row>
    <row r="1344" spans="12:16" x14ac:dyDescent="0.3">
      <c r="L1344" s="26">
        <v>1335</v>
      </c>
      <c r="M1344" s="58">
        <v>0</v>
      </c>
      <c r="O1344" s="26">
        <v>1335</v>
      </c>
      <c r="P1344" s="58">
        <v>0</v>
      </c>
    </row>
    <row r="1345" spans="12:16" x14ac:dyDescent="0.3">
      <c r="L1345" s="26">
        <v>1336</v>
      </c>
      <c r="M1345" s="58">
        <v>0</v>
      </c>
      <c r="O1345" s="26">
        <v>1336</v>
      </c>
      <c r="P1345" s="58">
        <v>0</v>
      </c>
    </row>
    <row r="1346" spans="12:16" x14ac:dyDescent="0.3">
      <c r="L1346" s="26">
        <v>1337</v>
      </c>
      <c r="M1346" s="58">
        <v>0</v>
      </c>
      <c r="O1346" s="26">
        <v>1337</v>
      </c>
      <c r="P1346" s="58">
        <v>0</v>
      </c>
    </row>
    <row r="1347" spans="12:16" x14ac:dyDescent="0.3">
      <c r="L1347" s="26">
        <v>1338</v>
      </c>
      <c r="M1347" s="58">
        <v>16497546.666820154</v>
      </c>
      <c r="O1347" s="26">
        <v>1338</v>
      </c>
      <c r="P1347" s="58">
        <v>16497546.666820154</v>
      </c>
    </row>
    <row r="1348" spans="12:16" x14ac:dyDescent="0.3">
      <c r="L1348" s="26">
        <v>1339</v>
      </c>
      <c r="M1348" s="58">
        <v>50666749.809560269</v>
      </c>
      <c r="O1348" s="26">
        <v>1339</v>
      </c>
      <c r="P1348" s="58">
        <v>50666749.809560269</v>
      </c>
    </row>
    <row r="1349" spans="12:16" x14ac:dyDescent="0.3">
      <c r="L1349" s="26">
        <v>1340</v>
      </c>
      <c r="M1349" s="58">
        <v>0</v>
      </c>
      <c r="O1349" s="26">
        <v>1340</v>
      </c>
      <c r="P1349" s="58">
        <v>0</v>
      </c>
    </row>
    <row r="1350" spans="12:16" x14ac:dyDescent="0.3">
      <c r="L1350" s="26">
        <v>1341</v>
      </c>
      <c r="M1350" s="58">
        <v>0</v>
      </c>
      <c r="O1350" s="26">
        <v>1341</v>
      </c>
      <c r="P1350" s="58">
        <v>0</v>
      </c>
    </row>
    <row r="1351" spans="12:16" x14ac:dyDescent="0.3">
      <c r="L1351" s="26">
        <v>1342</v>
      </c>
      <c r="M1351" s="58">
        <v>15377788.664201876</v>
      </c>
      <c r="O1351" s="26">
        <v>1342</v>
      </c>
      <c r="P1351" s="58">
        <v>15377788.664201876</v>
      </c>
    </row>
    <row r="1352" spans="12:16" x14ac:dyDescent="0.3">
      <c r="L1352" s="26">
        <v>1343</v>
      </c>
      <c r="M1352" s="58">
        <v>0</v>
      </c>
      <c r="O1352" s="26">
        <v>1343</v>
      </c>
      <c r="P1352" s="58">
        <v>0</v>
      </c>
    </row>
    <row r="1353" spans="12:16" x14ac:dyDescent="0.3">
      <c r="L1353" s="26">
        <v>1344</v>
      </c>
      <c r="M1353" s="58">
        <v>20409907.44846873</v>
      </c>
      <c r="O1353" s="26">
        <v>1344</v>
      </c>
      <c r="P1353" s="58">
        <v>20409907.44846873</v>
      </c>
    </row>
    <row r="1354" spans="12:16" x14ac:dyDescent="0.3">
      <c r="L1354" s="26">
        <v>1345</v>
      </c>
      <c r="M1354" s="58">
        <v>21644229.57070921</v>
      </c>
      <c r="O1354" s="26">
        <v>1345</v>
      </c>
      <c r="P1354" s="58">
        <v>21644229.57070921</v>
      </c>
    </row>
    <row r="1355" spans="12:16" x14ac:dyDescent="0.3">
      <c r="L1355" s="26">
        <v>1346</v>
      </c>
      <c r="M1355" s="58">
        <v>18840178.610216223</v>
      </c>
      <c r="O1355" s="26">
        <v>1346</v>
      </c>
      <c r="P1355" s="58">
        <v>18840178.610216223</v>
      </c>
    </row>
    <row r="1356" spans="12:16" x14ac:dyDescent="0.3">
      <c r="L1356" s="26">
        <v>1347</v>
      </c>
      <c r="M1356" s="58">
        <v>7001120.4998774687</v>
      </c>
      <c r="O1356" s="26">
        <v>1347</v>
      </c>
      <c r="P1356" s="58">
        <v>7001120.4998774687</v>
      </c>
    </row>
    <row r="1357" spans="12:16" x14ac:dyDescent="0.3">
      <c r="L1357" s="26">
        <v>1348</v>
      </c>
      <c r="M1357" s="58">
        <v>0</v>
      </c>
      <c r="O1357" s="26">
        <v>1348</v>
      </c>
      <c r="P1357" s="58">
        <v>0</v>
      </c>
    </row>
    <row r="1358" spans="12:16" x14ac:dyDescent="0.3">
      <c r="L1358" s="26">
        <v>1349</v>
      </c>
      <c r="M1358" s="58">
        <v>0</v>
      </c>
      <c r="O1358" s="26">
        <v>1349</v>
      </c>
      <c r="P1358" s="58">
        <v>0</v>
      </c>
    </row>
    <row r="1359" spans="12:16" x14ac:dyDescent="0.3">
      <c r="L1359" s="26">
        <v>1350</v>
      </c>
      <c r="M1359" s="58">
        <v>6525568.603957708</v>
      </c>
      <c r="O1359" s="26">
        <v>1350</v>
      </c>
      <c r="P1359" s="58">
        <v>6525568.603957708</v>
      </c>
    </row>
    <row r="1360" spans="12:16" x14ac:dyDescent="0.3">
      <c r="L1360" s="26">
        <v>1351</v>
      </c>
      <c r="M1360" s="58">
        <v>0</v>
      </c>
      <c r="O1360" s="26">
        <v>1351</v>
      </c>
      <c r="P1360" s="58">
        <v>0</v>
      </c>
    </row>
    <row r="1361" spans="12:16" x14ac:dyDescent="0.3">
      <c r="L1361" s="26">
        <v>1352</v>
      </c>
      <c r="M1361" s="58">
        <v>0</v>
      </c>
      <c r="O1361" s="26">
        <v>1352</v>
      </c>
      <c r="P1361" s="58">
        <v>0</v>
      </c>
    </row>
    <row r="1362" spans="12:16" x14ac:dyDescent="0.3">
      <c r="L1362" s="26">
        <v>1353</v>
      </c>
      <c r="M1362" s="58">
        <v>0</v>
      </c>
      <c r="O1362" s="26">
        <v>1353</v>
      </c>
      <c r="P1362" s="58">
        <v>0</v>
      </c>
    </row>
    <row r="1363" spans="12:16" x14ac:dyDescent="0.3">
      <c r="L1363" s="26">
        <v>1354</v>
      </c>
      <c r="M1363" s="58">
        <v>0</v>
      </c>
      <c r="O1363" s="26">
        <v>1354</v>
      </c>
      <c r="P1363" s="58">
        <v>0</v>
      </c>
    </row>
    <row r="1364" spans="12:16" x14ac:dyDescent="0.3">
      <c r="L1364" s="26">
        <v>1355</v>
      </c>
      <c r="M1364" s="58">
        <v>9883827.4414821267</v>
      </c>
      <c r="O1364" s="26">
        <v>1355</v>
      </c>
      <c r="P1364" s="58">
        <v>9883827.4414821267</v>
      </c>
    </row>
    <row r="1365" spans="12:16" x14ac:dyDescent="0.3">
      <c r="L1365" s="26">
        <v>1356</v>
      </c>
      <c r="M1365" s="58">
        <v>0</v>
      </c>
      <c r="O1365" s="26">
        <v>1356</v>
      </c>
      <c r="P1365" s="58">
        <v>0</v>
      </c>
    </row>
    <row r="1366" spans="12:16" x14ac:dyDescent="0.3">
      <c r="L1366" s="26">
        <v>1357</v>
      </c>
      <c r="M1366" s="58">
        <v>0</v>
      </c>
      <c r="O1366" s="26">
        <v>1357</v>
      </c>
      <c r="P1366" s="58">
        <v>0</v>
      </c>
    </row>
    <row r="1367" spans="12:16" x14ac:dyDescent="0.3">
      <c r="L1367" s="26">
        <v>1358</v>
      </c>
      <c r="M1367" s="58">
        <v>26075954.42649214</v>
      </c>
      <c r="O1367" s="26">
        <v>1358</v>
      </c>
      <c r="P1367" s="58">
        <v>26075954.42649214</v>
      </c>
    </row>
    <row r="1368" spans="12:16" x14ac:dyDescent="0.3">
      <c r="L1368" s="26">
        <v>1359</v>
      </c>
      <c r="M1368" s="58">
        <v>0</v>
      </c>
      <c r="O1368" s="26">
        <v>1359</v>
      </c>
      <c r="P1368" s="58">
        <v>0</v>
      </c>
    </row>
    <row r="1369" spans="12:16" x14ac:dyDescent="0.3">
      <c r="L1369" s="26">
        <v>1360</v>
      </c>
      <c r="M1369" s="58">
        <v>10740137.279841114</v>
      </c>
      <c r="O1369" s="26">
        <v>1360</v>
      </c>
      <c r="P1369" s="58">
        <v>0</v>
      </c>
    </row>
    <row r="1370" spans="12:16" x14ac:dyDescent="0.3">
      <c r="L1370" s="26">
        <v>1361</v>
      </c>
      <c r="M1370" s="58">
        <v>11243745.638768217</v>
      </c>
      <c r="O1370" s="26">
        <v>1361</v>
      </c>
      <c r="P1370" s="58">
        <v>11243745.638768217</v>
      </c>
    </row>
    <row r="1371" spans="12:16" x14ac:dyDescent="0.3">
      <c r="L1371" s="26">
        <v>1362</v>
      </c>
      <c r="M1371" s="58">
        <v>5542430.3257674584</v>
      </c>
      <c r="O1371" s="26">
        <v>1362</v>
      </c>
      <c r="P1371" s="58">
        <v>5542430.3257674584</v>
      </c>
    </row>
    <row r="1372" spans="12:16" x14ac:dyDescent="0.3">
      <c r="L1372" s="26">
        <v>1363</v>
      </c>
      <c r="M1372" s="58">
        <v>0</v>
      </c>
      <c r="O1372" s="26">
        <v>1363</v>
      </c>
      <c r="P1372" s="58">
        <v>0</v>
      </c>
    </row>
    <row r="1373" spans="12:16" x14ac:dyDescent="0.3">
      <c r="L1373" s="26">
        <v>1364</v>
      </c>
      <c r="M1373" s="58">
        <v>5250193.2210589964</v>
      </c>
      <c r="O1373" s="26">
        <v>1364</v>
      </c>
      <c r="P1373" s="58">
        <v>5250193.2210589964</v>
      </c>
    </row>
    <row r="1374" spans="12:16" x14ac:dyDescent="0.3">
      <c r="L1374" s="26">
        <v>1365</v>
      </c>
      <c r="M1374" s="58">
        <v>0</v>
      </c>
      <c r="O1374" s="26">
        <v>1365</v>
      </c>
      <c r="P1374" s="58">
        <v>0</v>
      </c>
    </row>
    <row r="1375" spans="12:16" x14ac:dyDescent="0.3">
      <c r="L1375" s="26">
        <v>1366</v>
      </c>
      <c r="M1375" s="58">
        <v>0</v>
      </c>
      <c r="O1375" s="26">
        <v>1366</v>
      </c>
      <c r="P1375" s="58">
        <v>0</v>
      </c>
    </row>
    <row r="1376" spans="12:16" x14ac:dyDescent="0.3">
      <c r="L1376" s="26">
        <v>1367</v>
      </c>
      <c r="M1376" s="58">
        <v>17942342.424910288</v>
      </c>
      <c r="O1376" s="26">
        <v>1367</v>
      </c>
      <c r="P1376" s="58">
        <v>4253947.6534263482</v>
      </c>
    </row>
    <row r="1377" spans="12:16" x14ac:dyDescent="0.3">
      <c r="L1377" s="26">
        <v>1368</v>
      </c>
      <c r="M1377" s="58">
        <v>0</v>
      </c>
      <c r="O1377" s="26">
        <v>1368</v>
      </c>
      <c r="P1377" s="58">
        <v>0</v>
      </c>
    </row>
    <row r="1378" spans="12:16" x14ac:dyDescent="0.3">
      <c r="L1378" s="26">
        <v>1369</v>
      </c>
      <c r="M1378" s="58">
        <v>0</v>
      </c>
      <c r="O1378" s="26">
        <v>1369</v>
      </c>
      <c r="P1378" s="58">
        <v>0</v>
      </c>
    </row>
    <row r="1379" spans="12:16" x14ac:dyDescent="0.3">
      <c r="L1379" s="26">
        <v>1370</v>
      </c>
      <c r="M1379" s="58">
        <v>25019304.019586124</v>
      </c>
      <c r="O1379" s="26">
        <v>1370</v>
      </c>
      <c r="P1379" s="58">
        <v>15978103.296236137</v>
      </c>
    </row>
    <row r="1380" spans="12:16" x14ac:dyDescent="0.3">
      <c r="L1380" s="26">
        <v>1371</v>
      </c>
      <c r="M1380" s="58">
        <v>22029929.185514275</v>
      </c>
      <c r="O1380" s="26">
        <v>1371</v>
      </c>
      <c r="P1380" s="58">
        <v>22029929.185514275</v>
      </c>
    </row>
    <row r="1381" spans="12:16" x14ac:dyDescent="0.3">
      <c r="L1381" s="26">
        <v>1372</v>
      </c>
      <c r="M1381" s="58">
        <v>39490616.554590359</v>
      </c>
      <c r="O1381" s="26">
        <v>1372</v>
      </c>
      <c r="P1381" s="58">
        <v>39490616.554590359</v>
      </c>
    </row>
    <row r="1382" spans="12:16" x14ac:dyDescent="0.3">
      <c r="L1382" s="26">
        <v>1373</v>
      </c>
      <c r="M1382" s="58">
        <v>0</v>
      </c>
      <c r="O1382" s="26">
        <v>1373</v>
      </c>
      <c r="P1382" s="58">
        <v>0</v>
      </c>
    </row>
    <row r="1383" spans="12:16" x14ac:dyDescent="0.3">
      <c r="L1383" s="26">
        <v>1374</v>
      </c>
      <c r="M1383" s="58">
        <v>10395724.455034982</v>
      </c>
      <c r="O1383" s="26">
        <v>1374</v>
      </c>
      <c r="P1383" s="58">
        <v>10395724.455034982</v>
      </c>
    </row>
    <row r="1384" spans="12:16" x14ac:dyDescent="0.3">
      <c r="L1384" s="26">
        <v>1375</v>
      </c>
      <c r="M1384" s="58">
        <v>0</v>
      </c>
      <c r="O1384" s="26">
        <v>1375</v>
      </c>
      <c r="P1384" s="58">
        <v>0</v>
      </c>
    </row>
    <row r="1385" spans="12:16" x14ac:dyDescent="0.3">
      <c r="L1385" s="26">
        <v>1376</v>
      </c>
      <c r="M1385" s="58">
        <v>0</v>
      </c>
      <c r="O1385" s="26">
        <v>1376</v>
      </c>
      <c r="P1385" s="58">
        <v>0</v>
      </c>
    </row>
    <row r="1386" spans="12:16" x14ac:dyDescent="0.3">
      <c r="L1386" s="26">
        <v>1377</v>
      </c>
      <c r="M1386" s="58">
        <v>0</v>
      </c>
      <c r="O1386" s="26">
        <v>1377</v>
      </c>
      <c r="P1386" s="58">
        <v>0</v>
      </c>
    </row>
    <row r="1387" spans="12:16" x14ac:dyDescent="0.3">
      <c r="L1387" s="26">
        <v>1378</v>
      </c>
      <c r="M1387" s="58">
        <v>0</v>
      </c>
      <c r="O1387" s="26">
        <v>1378</v>
      </c>
      <c r="P1387" s="58">
        <v>0</v>
      </c>
    </row>
    <row r="1388" spans="12:16" x14ac:dyDescent="0.3">
      <c r="L1388" s="26">
        <v>1379</v>
      </c>
      <c r="M1388" s="58">
        <v>30445559.141431272</v>
      </c>
      <c r="O1388" s="26">
        <v>1379</v>
      </c>
      <c r="P1388" s="58">
        <v>13276480.545823108</v>
      </c>
    </row>
    <row r="1389" spans="12:16" x14ac:dyDescent="0.3">
      <c r="L1389" s="26">
        <v>1380</v>
      </c>
      <c r="M1389" s="58">
        <v>36149409.282146528</v>
      </c>
      <c r="O1389" s="26">
        <v>1380</v>
      </c>
      <c r="P1389" s="58">
        <v>36149409.282146528</v>
      </c>
    </row>
    <row r="1390" spans="12:16" x14ac:dyDescent="0.3">
      <c r="L1390" s="26">
        <v>1381</v>
      </c>
      <c r="M1390" s="58">
        <v>0</v>
      </c>
      <c r="O1390" s="26">
        <v>1381</v>
      </c>
      <c r="P1390" s="58">
        <v>0</v>
      </c>
    </row>
    <row r="1391" spans="12:16" x14ac:dyDescent="0.3">
      <c r="L1391" s="26">
        <v>1382</v>
      </c>
      <c r="M1391" s="58">
        <v>22531062.553388104</v>
      </c>
      <c r="O1391" s="26">
        <v>1382</v>
      </c>
      <c r="P1391" s="58">
        <v>22531062.553388104</v>
      </c>
    </row>
    <row r="1392" spans="12:16" x14ac:dyDescent="0.3">
      <c r="L1392" s="26">
        <v>1383</v>
      </c>
      <c r="M1392" s="58">
        <v>0</v>
      </c>
      <c r="O1392" s="26">
        <v>1383</v>
      </c>
      <c r="P1392" s="58">
        <v>0</v>
      </c>
    </row>
    <row r="1393" spans="12:16" x14ac:dyDescent="0.3">
      <c r="L1393" s="26">
        <v>1384</v>
      </c>
      <c r="M1393" s="58">
        <v>19481070.683832131</v>
      </c>
      <c r="O1393" s="26">
        <v>1384</v>
      </c>
      <c r="P1393" s="58">
        <v>19481070.683832131</v>
      </c>
    </row>
    <row r="1394" spans="12:16" x14ac:dyDescent="0.3">
      <c r="L1394" s="26">
        <v>1385</v>
      </c>
      <c r="M1394" s="58">
        <v>0</v>
      </c>
      <c r="O1394" s="26">
        <v>1385</v>
      </c>
      <c r="P1394" s="58">
        <v>0</v>
      </c>
    </row>
    <row r="1395" spans="12:16" x14ac:dyDescent="0.3">
      <c r="L1395" s="26">
        <v>1386</v>
      </c>
      <c r="M1395" s="58">
        <v>24323340.582826376</v>
      </c>
      <c r="O1395" s="26">
        <v>1386</v>
      </c>
      <c r="P1395" s="58">
        <v>24323340.582826376</v>
      </c>
    </row>
    <row r="1396" spans="12:16" x14ac:dyDescent="0.3">
      <c r="L1396" s="26">
        <v>1387</v>
      </c>
      <c r="M1396" s="58">
        <v>17960336.316794746</v>
      </c>
      <c r="O1396" s="26">
        <v>1387</v>
      </c>
      <c r="P1396" s="58">
        <v>17960336.316794746</v>
      </c>
    </row>
    <row r="1397" spans="12:16" x14ac:dyDescent="0.3">
      <c r="L1397" s="26">
        <v>1388</v>
      </c>
      <c r="M1397" s="58">
        <v>17639819.83466379</v>
      </c>
      <c r="O1397" s="26">
        <v>1388</v>
      </c>
      <c r="P1397" s="58">
        <v>17639819.83466379</v>
      </c>
    </row>
    <row r="1398" spans="12:16" x14ac:dyDescent="0.3">
      <c r="L1398" s="26">
        <v>1389</v>
      </c>
      <c r="M1398" s="58">
        <v>0</v>
      </c>
      <c r="O1398" s="26">
        <v>1389</v>
      </c>
      <c r="P1398" s="58">
        <v>0</v>
      </c>
    </row>
    <row r="1399" spans="12:16" x14ac:dyDescent="0.3">
      <c r="L1399" s="26">
        <v>1390</v>
      </c>
      <c r="M1399" s="58">
        <v>0</v>
      </c>
      <c r="O1399" s="26">
        <v>1390</v>
      </c>
      <c r="P1399" s="58">
        <v>0</v>
      </c>
    </row>
    <row r="1400" spans="12:16" x14ac:dyDescent="0.3">
      <c r="L1400" s="26">
        <v>1391</v>
      </c>
      <c r="M1400" s="58">
        <v>0</v>
      </c>
      <c r="O1400" s="26">
        <v>1391</v>
      </c>
      <c r="P1400" s="58">
        <v>0</v>
      </c>
    </row>
    <row r="1401" spans="12:16" x14ac:dyDescent="0.3">
      <c r="L1401" s="26">
        <v>1392</v>
      </c>
      <c r="M1401" s="58">
        <v>31683358.112361576</v>
      </c>
      <c r="O1401" s="26">
        <v>1392</v>
      </c>
      <c r="P1401" s="58">
        <v>31683358.112361576</v>
      </c>
    </row>
    <row r="1402" spans="12:16" x14ac:dyDescent="0.3">
      <c r="L1402" s="26">
        <v>1393</v>
      </c>
      <c r="M1402" s="58">
        <v>0</v>
      </c>
      <c r="O1402" s="26">
        <v>1393</v>
      </c>
      <c r="P1402" s="58">
        <v>0</v>
      </c>
    </row>
    <row r="1403" spans="12:16" x14ac:dyDescent="0.3">
      <c r="L1403" s="26">
        <v>1394</v>
      </c>
      <c r="M1403" s="58">
        <v>48650796.546540082</v>
      </c>
      <c r="O1403" s="26">
        <v>1394</v>
      </c>
      <c r="P1403" s="58">
        <v>48650796.546540082</v>
      </c>
    </row>
    <row r="1404" spans="12:16" x14ac:dyDescent="0.3">
      <c r="L1404" s="26">
        <v>1395</v>
      </c>
      <c r="M1404" s="58">
        <v>0</v>
      </c>
      <c r="O1404" s="26">
        <v>1395</v>
      </c>
      <c r="P1404" s="58">
        <v>0</v>
      </c>
    </row>
    <row r="1405" spans="12:16" x14ac:dyDescent="0.3">
      <c r="L1405" s="26">
        <v>1396</v>
      </c>
      <c r="M1405" s="58">
        <v>51806507.943177596</v>
      </c>
      <c r="O1405" s="26">
        <v>1396</v>
      </c>
      <c r="P1405" s="58">
        <v>11684497.985912081</v>
      </c>
    </row>
    <row r="1406" spans="12:16" x14ac:dyDescent="0.3">
      <c r="L1406" s="26">
        <v>1397</v>
      </c>
      <c r="M1406" s="58">
        <v>15480608.884047683</v>
      </c>
      <c r="O1406" s="26">
        <v>1397</v>
      </c>
      <c r="P1406" s="58">
        <v>15480608.884047683</v>
      </c>
    </row>
    <row r="1407" spans="12:16" x14ac:dyDescent="0.3">
      <c r="L1407" s="26">
        <v>1398</v>
      </c>
      <c r="M1407" s="58">
        <v>0</v>
      </c>
      <c r="O1407" s="26">
        <v>1398</v>
      </c>
      <c r="P1407" s="58">
        <v>0</v>
      </c>
    </row>
    <row r="1408" spans="12:16" x14ac:dyDescent="0.3">
      <c r="L1408" s="26">
        <v>1399</v>
      </c>
      <c r="M1408" s="58">
        <v>0</v>
      </c>
      <c r="O1408" s="26">
        <v>1399</v>
      </c>
      <c r="P1408" s="58">
        <v>0</v>
      </c>
    </row>
    <row r="1409" spans="12:16" x14ac:dyDescent="0.3">
      <c r="L1409" s="26">
        <v>1400</v>
      </c>
      <c r="M1409" s="58">
        <v>54094043.651333004</v>
      </c>
      <c r="O1409" s="26">
        <v>1400</v>
      </c>
      <c r="P1409" s="58">
        <v>54094043.651333004</v>
      </c>
    </row>
    <row r="1410" spans="12:16" x14ac:dyDescent="0.3">
      <c r="L1410" s="26">
        <v>1401</v>
      </c>
      <c r="M1410" s="58">
        <v>33075482.988086537</v>
      </c>
      <c r="O1410" s="26">
        <v>1401</v>
      </c>
      <c r="P1410" s="58">
        <v>24089284.57363404</v>
      </c>
    </row>
    <row r="1411" spans="12:16" x14ac:dyDescent="0.3">
      <c r="L1411" s="26">
        <v>1402</v>
      </c>
      <c r="M1411" s="58">
        <v>9991740.9672204573</v>
      </c>
      <c r="O1411" s="26">
        <v>1402</v>
      </c>
      <c r="P1411" s="58">
        <v>0</v>
      </c>
    </row>
    <row r="1412" spans="12:16" x14ac:dyDescent="0.3">
      <c r="L1412" s="26">
        <v>1403</v>
      </c>
      <c r="M1412" s="58">
        <v>0</v>
      </c>
      <c r="O1412" s="26">
        <v>1403</v>
      </c>
      <c r="P1412" s="58">
        <v>0</v>
      </c>
    </row>
    <row r="1413" spans="12:16" x14ac:dyDescent="0.3">
      <c r="L1413" s="26">
        <v>1404</v>
      </c>
      <c r="M1413" s="58">
        <v>8367552.4530214034</v>
      </c>
      <c r="O1413" s="26">
        <v>1404</v>
      </c>
      <c r="P1413" s="58">
        <v>0</v>
      </c>
    </row>
    <row r="1414" spans="12:16" x14ac:dyDescent="0.3">
      <c r="L1414" s="26">
        <v>1405</v>
      </c>
      <c r="M1414" s="58">
        <v>0</v>
      </c>
      <c r="O1414" s="26">
        <v>1405</v>
      </c>
      <c r="P1414" s="58">
        <v>0</v>
      </c>
    </row>
    <row r="1415" spans="12:16" x14ac:dyDescent="0.3">
      <c r="L1415" s="26">
        <v>1406</v>
      </c>
      <c r="M1415" s="58">
        <v>0</v>
      </c>
      <c r="O1415" s="26">
        <v>1406</v>
      </c>
      <c r="P1415" s="58">
        <v>0</v>
      </c>
    </row>
    <row r="1416" spans="12:16" x14ac:dyDescent="0.3">
      <c r="L1416" s="26">
        <v>1407</v>
      </c>
      <c r="M1416" s="58">
        <v>0</v>
      </c>
      <c r="O1416" s="26">
        <v>1407</v>
      </c>
      <c r="P1416" s="58">
        <v>0</v>
      </c>
    </row>
    <row r="1417" spans="12:16" x14ac:dyDescent="0.3">
      <c r="L1417" s="26">
        <v>1408</v>
      </c>
      <c r="M1417" s="58">
        <v>30702222.116062436</v>
      </c>
      <c r="O1417" s="26">
        <v>1408</v>
      </c>
      <c r="P1417" s="58">
        <v>21169040.952059031</v>
      </c>
    </row>
    <row r="1418" spans="12:16" x14ac:dyDescent="0.3">
      <c r="L1418" s="26">
        <v>1409</v>
      </c>
      <c r="M1418" s="58">
        <v>0</v>
      </c>
      <c r="O1418" s="26">
        <v>1409</v>
      </c>
      <c r="P1418" s="58">
        <v>0</v>
      </c>
    </row>
    <row r="1419" spans="12:16" x14ac:dyDescent="0.3">
      <c r="L1419" s="26">
        <v>1410</v>
      </c>
      <c r="M1419" s="58">
        <v>0</v>
      </c>
      <c r="O1419" s="26">
        <v>1410</v>
      </c>
      <c r="P1419" s="58">
        <v>0</v>
      </c>
    </row>
    <row r="1420" spans="12:16" x14ac:dyDescent="0.3">
      <c r="L1420" s="26">
        <v>1411</v>
      </c>
      <c r="M1420" s="58">
        <v>0</v>
      </c>
      <c r="O1420" s="26">
        <v>1411</v>
      </c>
      <c r="P1420" s="58">
        <v>0</v>
      </c>
    </row>
    <row r="1421" spans="12:16" x14ac:dyDescent="0.3">
      <c r="L1421" s="26">
        <v>1412</v>
      </c>
      <c r="M1421" s="58">
        <v>0</v>
      </c>
      <c r="O1421" s="26">
        <v>1412</v>
      </c>
      <c r="P1421" s="58">
        <v>0</v>
      </c>
    </row>
    <row r="1422" spans="12:16" x14ac:dyDescent="0.3">
      <c r="L1422" s="26">
        <v>1413</v>
      </c>
      <c r="M1422" s="58">
        <v>0</v>
      </c>
      <c r="O1422" s="26">
        <v>1413</v>
      </c>
      <c r="P1422" s="58">
        <v>0</v>
      </c>
    </row>
    <row r="1423" spans="12:16" x14ac:dyDescent="0.3">
      <c r="L1423" s="26">
        <v>1414</v>
      </c>
      <c r="M1423" s="58">
        <v>37454464.419147968</v>
      </c>
      <c r="O1423" s="26">
        <v>1414</v>
      </c>
      <c r="P1423" s="58">
        <v>14196255.319527952</v>
      </c>
    </row>
    <row r="1424" spans="12:16" x14ac:dyDescent="0.3">
      <c r="L1424" s="26">
        <v>1415</v>
      </c>
      <c r="M1424" s="58">
        <v>0</v>
      </c>
      <c r="O1424" s="26">
        <v>1415</v>
      </c>
      <c r="P1424" s="58">
        <v>0</v>
      </c>
    </row>
    <row r="1425" spans="12:16" x14ac:dyDescent="0.3">
      <c r="L1425" s="26">
        <v>1416</v>
      </c>
      <c r="M1425" s="58">
        <v>0</v>
      </c>
      <c r="O1425" s="26">
        <v>1416</v>
      </c>
      <c r="P1425" s="58">
        <v>0</v>
      </c>
    </row>
    <row r="1426" spans="12:16" x14ac:dyDescent="0.3">
      <c r="L1426" s="26">
        <v>1417</v>
      </c>
      <c r="M1426" s="58">
        <v>34799304.606962137</v>
      </c>
      <c r="O1426" s="26">
        <v>1417</v>
      </c>
      <c r="P1426" s="58">
        <v>27192035.868776135</v>
      </c>
    </row>
    <row r="1427" spans="12:16" x14ac:dyDescent="0.3">
      <c r="L1427" s="26">
        <v>1418</v>
      </c>
      <c r="M1427" s="58">
        <v>30138891.611293428</v>
      </c>
      <c r="O1427" s="26">
        <v>1418</v>
      </c>
      <c r="P1427" s="58">
        <v>21716191.036367062</v>
      </c>
    </row>
    <row r="1428" spans="12:16" x14ac:dyDescent="0.3">
      <c r="L1428" s="26">
        <v>1419</v>
      </c>
      <c r="M1428" s="58">
        <v>0</v>
      </c>
      <c r="O1428" s="26">
        <v>1419</v>
      </c>
      <c r="P1428" s="58">
        <v>0</v>
      </c>
    </row>
    <row r="1429" spans="12:16" x14ac:dyDescent="0.3">
      <c r="L1429" s="26">
        <v>1420</v>
      </c>
      <c r="M1429" s="58">
        <v>8422316.1595074479</v>
      </c>
      <c r="O1429" s="26">
        <v>1420</v>
      </c>
      <c r="P1429" s="58">
        <v>8422316.1595074479</v>
      </c>
    </row>
    <row r="1430" spans="12:16" x14ac:dyDescent="0.3">
      <c r="L1430" s="26">
        <v>1421</v>
      </c>
      <c r="M1430" s="58">
        <v>0</v>
      </c>
      <c r="O1430" s="26">
        <v>1421</v>
      </c>
      <c r="P1430" s="58">
        <v>0</v>
      </c>
    </row>
    <row r="1431" spans="12:16" x14ac:dyDescent="0.3">
      <c r="L1431" s="26">
        <v>1422</v>
      </c>
      <c r="M1431" s="58">
        <v>34559428.822203532</v>
      </c>
      <c r="O1431" s="26">
        <v>1422</v>
      </c>
      <c r="P1431" s="58">
        <v>34559428.822203532</v>
      </c>
    </row>
    <row r="1432" spans="12:16" x14ac:dyDescent="0.3">
      <c r="L1432" s="26">
        <v>1423</v>
      </c>
      <c r="M1432" s="58">
        <v>38606377.449786134</v>
      </c>
      <c r="O1432" s="26">
        <v>1423</v>
      </c>
      <c r="P1432" s="58">
        <v>26684313.329966895</v>
      </c>
    </row>
    <row r="1433" spans="12:16" x14ac:dyDescent="0.3">
      <c r="L1433" s="26">
        <v>1424</v>
      </c>
      <c r="M1433" s="58">
        <v>11961193.861684423</v>
      </c>
      <c r="O1433" s="26">
        <v>1424</v>
      </c>
      <c r="P1433" s="58">
        <v>11961193.861684423</v>
      </c>
    </row>
    <row r="1434" spans="12:16" x14ac:dyDescent="0.3">
      <c r="L1434" s="26">
        <v>1425</v>
      </c>
      <c r="M1434" s="58">
        <v>0</v>
      </c>
      <c r="O1434" s="26">
        <v>1425</v>
      </c>
      <c r="P1434" s="58">
        <v>0</v>
      </c>
    </row>
    <row r="1435" spans="12:16" x14ac:dyDescent="0.3">
      <c r="L1435" s="26">
        <v>1426</v>
      </c>
      <c r="M1435" s="58">
        <v>47719282.592574552</v>
      </c>
      <c r="O1435" s="26">
        <v>1426</v>
      </c>
      <c r="P1435" s="58">
        <v>47719282.592574552</v>
      </c>
    </row>
    <row r="1436" spans="12:16" x14ac:dyDescent="0.3">
      <c r="L1436" s="26">
        <v>1427</v>
      </c>
      <c r="M1436" s="58">
        <v>0</v>
      </c>
      <c r="O1436" s="26">
        <v>1427</v>
      </c>
      <c r="P1436" s="58">
        <v>0</v>
      </c>
    </row>
    <row r="1437" spans="12:16" x14ac:dyDescent="0.3">
      <c r="L1437" s="26">
        <v>1428</v>
      </c>
      <c r="M1437" s="58">
        <v>0</v>
      </c>
      <c r="O1437" s="26">
        <v>1428</v>
      </c>
      <c r="P1437" s="58">
        <v>0</v>
      </c>
    </row>
    <row r="1438" spans="12:16" x14ac:dyDescent="0.3">
      <c r="L1438" s="26">
        <v>1429</v>
      </c>
      <c r="M1438" s="58">
        <v>0</v>
      </c>
      <c r="O1438" s="26">
        <v>1429</v>
      </c>
      <c r="P1438" s="58">
        <v>0</v>
      </c>
    </row>
    <row r="1439" spans="12:16" x14ac:dyDescent="0.3">
      <c r="L1439" s="26">
        <v>1430</v>
      </c>
      <c r="M1439" s="58">
        <v>8821966.7444249485</v>
      </c>
      <c r="O1439" s="26">
        <v>1430</v>
      </c>
      <c r="P1439" s="58">
        <v>8821966.7444249485</v>
      </c>
    </row>
    <row r="1440" spans="12:16" x14ac:dyDescent="0.3">
      <c r="L1440" s="26">
        <v>1431</v>
      </c>
      <c r="M1440" s="58">
        <v>0</v>
      </c>
      <c r="O1440" s="26">
        <v>1431</v>
      </c>
      <c r="P1440" s="58">
        <v>0</v>
      </c>
    </row>
    <row r="1441" spans="12:16" x14ac:dyDescent="0.3">
      <c r="L1441" s="26">
        <v>1432</v>
      </c>
      <c r="M1441" s="58">
        <v>0</v>
      </c>
      <c r="O1441" s="26">
        <v>1432</v>
      </c>
      <c r="P1441" s="58">
        <v>0</v>
      </c>
    </row>
    <row r="1442" spans="12:16" x14ac:dyDescent="0.3">
      <c r="L1442" s="26">
        <v>1433</v>
      </c>
      <c r="M1442" s="58">
        <v>0</v>
      </c>
      <c r="O1442" s="26">
        <v>1433</v>
      </c>
      <c r="P1442" s="58">
        <v>0</v>
      </c>
    </row>
    <row r="1443" spans="12:16" x14ac:dyDescent="0.3">
      <c r="L1443" s="26">
        <v>1434</v>
      </c>
      <c r="M1443" s="58">
        <v>0</v>
      </c>
      <c r="O1443" s="26">
        <v>1434</v>
      </c>
      <c r="P1443" s="58">
        <v>0</v>
      </c>
    </row>
    <row r="1444" spans="12:16" x14ac:dyDescent="0.3">
      <c r="L1444" s="26">
        <v>1435</v>
      </c>
      <c r="M1444" s="58">
        <v>0</v>
      </c>
      <c r="O1444" s="26">
        <v>1435</v>
      </c>
      <c r="P1444" s="58">
        <v>0</v>
      </c>
    </row>
    <row r="1445" spans="12:16" x14ac:dyDescent="0.3">
      <c r="L1445" s="26">
        <v>1436</v>
      </c>
      <c r="M1445" s="58">
        <v>0</v>
      </c>
      <c r="O1445" s="26">
        <v>1436</v>
      </c>
      <c r="P1445" s="58">
        <v>0</v>
      </c>
    </row>
    <row r="1446" spans="12:16" x14ac:dyDescent="0.3">
      <c r="L1446" s="26">
        <v>1437</v>
      </c>
      <c r="M1446" s="58">
        <v>0</v>
      </c>
      <c r="O1446" s="26">
        <v>1437</v>
      </c>
      <c r="P1446" s="58">
        <v>0</v>
      </c>
    </row>
    <row r="1447" spans="12:16" x14ac:dyDescent="0.3">
      <c r="L1447" s="26">
        <v>1438</v>
      </c>
      <c r="M1447" s="58">
        <v>10791879.629499413</v>
      </c>
      <c r="O1447" s="26">
        <v>1438</v>
      </c>
      <c r="P1447" s="58">
        <v>10791879.629499413</v>
      </c>
    </row>
    <row r="1448" spans="12:16" x14ac:dyDescent="0.3">
      <c r="L1448" s="26">
        <v>1439</v>
      </c>
      <c r="M1448" s="58">
        <v>26535288.068425737</v>
      </c>
      <c r="O1448" s="26">
        <v>1439</v>
      </c>
      <c r="P1448" s="58">
        <v>26535288.068425737</v>
      </c>
    </row>
    <row r="1449" spans="12:16" x14ac:dyDescent="0.3">
      <c r="L1449" s="26">
        <v>1440</v>
      </c>
      <c r="M1449" s="58">
        <v>26854740.009259298</v>
      </c>
      <c r="O1449" s="26">
        <v>1440</v>
      </c>
      <c r="P1449" s="58">
        <v>26854740.009259298</v>
      </c>
    </row>
    <row r="1450" spans="12:16" x14ac:dyDescent="0.3">
      <c r="L1450" s="26">
        <v>1441</v>
      </c>
      <c r="M1450" s="58">
        <v>0</v>
      </c>
      <c r="O1450" s="26">
        <v>1441</v>
      </c>
      <c r="P1450" s="58">
        <v>0</v>
      </c>
    </row>
    <row r="1451" spans="12:16" x14ac:dyDescent="0.3">
      <c r="L1451" s="26">
        <v>1442</v>
      </c>
      <c r="M1451" s="58">
        <v>28129069.312939655</v>
      </c>
      <c r="O1451" s="26">
        <v>1442</v>
      </c>
      <c r="P1451" s="58">
        <v>28129069.312939655</v>
      </c>
    </row>
    <row r="1452" spans="12:16" x14ac:dyDescent="0.3">
      <c r="L1452" s="26">
        <v>1443</v>
      </c>
      <c r="M1452" s="58">
        <v>0</v>
      </c>
      <c r="O1452" s="26">
        <v>1443</v>
      </c>
      <c r="P1452" s="58">
        <v>0</v>
      </c>
    </row>
    <row r="1453" spans="12:16" x14ac:dyDescent="0.3">
      <c r="L1453" s="26">
        <v>1444</v>
      </c>
      <c r="M1453" s="58">
        <v>0</v>
      </c>
      <c r="O1453" s="26">
        <v>1444</v>
      </c>
      <c r="P1453" s="58">
        <v>0</v>
      </c>
    </row>
    <row r="1454" spans="12:16" x14ac:dyDescent="0.3">
      <c r="L1454" s="26">
        <v>1445</v>
      </c>
      <c r="M1454" s="58">
        <v>27036367.252969388</v>
      </c>
      <c r="O1454" s="26">
        <v>1445</v>
      </c>
      <c r="P1454" s="58">
        <v>27036367.252969388</v>
      </c>
    </row>
    <row r="1455" spans="12:16" x14ac:dyDescent="0.3">
      <c r="L1455" s="26">
        <v>1446</v>
      </c>
      <c r="M1455" s="58">
        <v>0</v>
      </c>
      <c r="O1455" s="26">
        <v>1446</v>
      </c>
      <c r="P1455" s="58">
        <v>0</v>
      </c>
    </row>
    <row r="1456" spans="12:16" x14ac:dyDescent="0.3">
      <c r="L1456" s="26">
        <v>1447</v>
      </c>
      <c r="M1456" s="58">
        <v>23887043.862965047</v>
      </c>
      <c r="O1456" s="26">
        <v>1447</v>
      </c>
      <c r="P1456" s="58">
        <v>0</v>
      </c>
    </row>
    <row r="1457" spans="12:16" x14ac:dyDescent="0.3">
      <c r="L1457" s="26">
        <v>1448</v>
      </c>
      <c r="M1457" s="58">
        <v>0</v>
      </c>
      <c r="O1457" s="26">
        <v>1448</v>
      </c>
      <c r="P1457" s="58">
        <v>0</v>
      </c>
    </row>
    <row r="1458" spans="12:16" x14ac:dyDescent="0.3">
      <c r="L1458" s="26">
        <v>1449</v>
      </c>
      <c r="M1458" s="58">
        <v>16813742.5012457</v>
      </c>
      <c r="O1458" s="26">
        <v>1449</v>
      </c>
      <c r="P1458" s="58">
        <v>16813742.5012457</v>
      </c>
    </row>
    <row r="1459" spans="12:16" x14ac:dyDescent="0.3">
      <c r="L1459" s="26">
        <v>1450</v>
      </c>
      <c r="M1459" s="58">
        <v>32596858.441991657</v>
      </c>
      <c r="O1459" s="26">
        <v>1450</v>
      </c>
      <c r="P1459" s="58">
        <v>25938865.452083781</v>
      </c>
    </row>
    <row r="1460" spans="12:16" x14ac:dyDescent="0.3">
      <c r="L1460" s="26">
        <v>1451</v>
      </c>
      <c r="M1460" s="58">
        <v>0</v>
      </c>
      <c r="O1460" s="26">
        <v>1451</v>
      </c>
      <c r="P1460" s="58">
        <v>0</v>
      </c>
    </row>
    <row r="1461" spans="12:16" x14ac:dyDescent="0.3">
      <c r="L1461" s="26">
        <v>1452</v>
      </c>
      <c r="M1461" s="58">
        <v>0</v>
      </c>
      <c r="O1461" s="26">
        <v>1452</v>
      </c>
      <c r="P1461" s="58">
        <v>0</v>
      </c>
    </row>
    <row r="1462" spans="12:16" x14ac:dyDescent="0.3">
      <c r="L1462" s="26">
        <v>1453</v>
      </c>
      <c r="M1462" s="58">
        <v>0</v>
      </c>
      <c r="O1462" s="26">
        <v>1453</v>
      </c>
      <c r="P1462" s="58">
        <v>0</v>
      </c>
    </row>
    <row r="1463" spans="12:16" x14ac:dyDescent="0.3">
      <c r="L1463" s="26">
        <v>1454</v>
      </c>
      <c r="M1463" s="58">
        <v>30909941.846278682</v>
      </c>
      <c r="O1463" s="26">
        <v>1454</v>
      </c>
      <c r="P1463" s="58">
        <v>30909941.846278682</v>
      </c>
    </row>
    <row r="1464" spans="12:16" x14ac:dyDescent="0.3">
      <c r="L1464" s="26">
        <v>1455</v>
      </c>
      <c r="M1464" s="58">
        <v>12005872.118832663</v>
      </c>
      <c r="O1464" s="26">
        <v>1455</v>
      </c>
      <c r="P1464" s="58">
        <v>12005872.118832663</v>
      </c>
    </row>
    <row r="1465" spans="12:16" x14ac:dyDescent="0.3">
      <c r="L1465" s="26">
        <v>1456</v>
      </c>
      <c r="M1465" s="58">
        <v>12684219.611287126</v>
      </c>
      <c r="O1465" s="26">
        <v>1456</v>
      </c>
      <c r="P1465" s="58">
        <v>12684219.611287126</v>
      </c>
    </row>
    <row r="1466" spans="12:16" x14ac:dyDescent="0.3">
      <c r="L1466" s="26">
        <v>1457</v>
      </c>
      <c r="M1466" s="58">
        <v>0</v>
      </c>
      <c r="O1466" s="26">
        <v>1457</v>
      </c>
      <c r="P1466" s="58">
        <v>0</v>
      </c>
    </row>
    <row r="1467" spans="12:16" x14ac:dyDescent="0.3">
      <c r="L1467" s="26">
        <v>1458</v>
      </c>
      <c r="M1467" s="58">
        <v>5516338.6018965635</v>
      </c>
      <c r="O1467" s="26">
        <v>1458</v>
      </c>
      <c r="P1467" s="58">
        <v>5516338.6018965635</v>
      </c>
    </row>
    <row r="1468" spans="12:16" x14ac:dyDescent="0.3">
      <c r="L1468" s="26">
        <v>1459</v>
      </c>
      <c r="M1468" s="58">
        <v>0</v>
      </c>
      <c r="O1468" s="26">
        <v>1459</v>
      </c>
      <c r="P1468" s="58">
        <v>0</v>
      </c>
    </row>
    <row r="1469" spans="12:16" x14ac:dyDescent="0.3">
      <c r="L1469" s="26">
        <v>1460</v>
      </c>
      <c r="M1469" s="58">
        <v>0</v>
      </c>
      <c r="O1469" s="26">
        <v>1460</v>
      </c>
      <c r="P1469" s="58">
        <v>0</v>
      </c>
    </row>
    <row r="1470" spans="12:16" x14ac:dyDescent="0.3">
      <c r="L1470" s="26">
        <v>1461</v>
      </c>
      <c r="M1470" s="58">
        <v>0</v>
      </c>
      <c r="O1470" s="26">
        <v>1461</v>
      </c>
      <c r="P1470" s="58">
        <v>0</v>
      </c>
    </row>
    <row r="1471" spans="12:16" x14ac:dyDescent="0.3">
      <c r="L1471" s="26">
        <v>1462</v>
      </c>
      <c r="M1471" s="58">
        <v>28525047.141783617</v>
      </c>
      <c r="O1471" s="26">
        <v>1462</v>
      </c>
      <c r="P1471" s="58">
        <v>28525047.141783617</v>
      </c>
    </row>
    <row r="1472" spans="12:16" x14ac:dyDescent="0.3">
      <c r="L1472" s="26">
        <v>1463</v>
      </c>
      <c r="M1472" s="58">
        <v>0</v>
      </c>
      <c r="O1472" s="26">
        <v>1463</v>
      </c>
      <c r="P1472" s="58">
        <v>0</v>
      </c>
    </row>
    <row r="1473" spans="12:16" x14ac:dyDescent="0.3">
      <c r="L1473" s="26">
        <v>1464</v>
      </c>
      <c r="M1473" s="58">
        <v>44556496.696942955</v>
      </c>
      <c r="O1473" s="26">
        <v>1464</v>
      </c>
      <c r="P1473" s="58">
        <v>44556496.696942955</v>
      </c>
    </row>
    <row r="1474" spans="12:16" x14ac:dyDescent="0.3">
      <c r="L1474" s="26">
        <v>1465</v>
      </c>
      <c r="M1474" s="58">
        <v>10345244.369307268</v>
      </c>
      <c r="O1474" s="26">
        <v>1465</v>
      </c>
      <c r="P1474" s="58">
        <v>10345244.369307268</v>
      </c>
    </row>
    <row r="1475" spans="12:16" x14ac:dyDescent="0.3">
      <c r="L1475" s="26">
        <v>1466</v>
      </c>
      <c r="M1475" s="58">
        <v>52908595.489368856</v>
      </c>
      <c r="O1475" s="26">
        <v>1466</v>
      </c>
      <c r="P1475" s="58">
        <v>52908595.489368856</v>
      </c>
    </row>
    <row r="1476" spans="12:16" x14ac:dyDescent="0.3">
      <c r="L1476" s="26">
        <v>1467</v>
      </c>
      <c r="M1476" s="58">
        <v>10191917.79532991</v>
      </c>
      <c r="O1476" s="26">
        <v>1467</v>
      </c>
      <c r="P1476" s="58">
        <v>10191917.79532991</v>
      </c>
    </row>
    <row r="1477" spans="12:16" x14ac:dyDescent="0.3">
      <c r="L1477" s="26">
        <v>1468</v>
      </c>
      <c r="M1477" s="58">
        <v>0</v>
      </c>
      <c r="O1477" s="26">
        <v>1468</v>
      </c>
      <c r="P1477" s="58">
        <v>0</v>
      </c>
    </row>
    <row r="1478" spans="12:16" x14ac:dyDescent="0.3">
      <c r="L1478" s="26">
        <v>1469</v>
      </c>
      <c r="M1478" s="58">
        <v>0</v>
      </c>
      <c r="O1478" s="26">
        <v>1469</v>
      </c>
      <c r="P1478" s="58">
        <v>0</v>
      </c>
    </row>
    <row r="1479" spans="12:16" x14ac:dyDescent="0.3">
      <c r="L1479" s="26">
        <v>1470</v>
      </c>
      <c r="M1479" s="58">
        <v>22596231.098663256</v>
      </c>
      <c r="O1479" s="26">
        <v>1470</v>
      </c>
      <c r="P1479" s="58">
        <v>0</v>
      </c>
    </row>
    <row r="1480" spans="12:16" x14ac:dyDescent="0.3">
      <c r="L1480" s="26">
        <v>1471</v>
      </c>
      <c r="M1480" s="58">
        <v>0</v>
      </c>
      <c r="O1480" s="26">
        <v>1471</v>
      </c>
      <c r="P1480" s="58">
        <v>0</v>
      </c>
    </row>
    <row r="1481" spans="12:16" x14ac:dyDescent="0.3">
      <c r="L1481" s="26">
        <v>1472</v>
      </c>
      <c r="M1481" s="58">
        <v>0</v>
      </c>
      <c r="O1481" s="26">
        <v>1472</v>
      </c>
      <c r="P1481" s="58">
        <v>0</v>
      </c>
    </row>
    <row r="1482" spans="12:16" x14ac:dyDescent="0.3">
      <c r="L1482" s="26">
        <v>1473</v>
      </c>
      <c r="M1482" s="58">
        <v>0</v>
      </c>
      <c r="O1482" s="26">
        <v>1473</v>
      </c>
      <c r="P1482" s="58">
        <v>0</v>
      </c>
    </row>
    <row r="1483" spans="12:16" x14ac:dyDescent="0.3">
      <c r="L1483" s="26">
        <v>1474</v>
      </c>
      <c r="M1483" s="58">
        <v>0</v>
      </c>
      <c r="O1483" s="26">
        <v>1474</v>
      </c>
      <c r="P1483" s="58">
        <v>0</v>
      </c>
    </row>
    <row r="1484" spans="12:16" x14ac:dyDescent="0.3">
      <c r="L1484" s="26">
        <v>1475</v>
      </c>
      <c r="M1484" s="58">
        <v>0</v>
      </c>
      <c r="O1484" s="26">
        <v>1475</v>
      </c>
      <c r="P1484" s="58">
        <v>0</v>
      </c>
    </row>
    <row r="1485" spans="12:16" x14ac:dyDescent="0.3">
      <c r="L1485" s="26">
        <v>1476</v>
      </c>
      <c r="M1485" s="58">
        <v>0</v>
      </c>
      <c r="O1485" s="26">
        <v>1476</v>
      </c>
      <c r="P1485" s="58">
        <v>0</v>
      </c>
    </row>
    <row r="1486" spans="12:16" x14ac:dyDescent="0.3">
      <c r="L1486" s="26">
        <v>1477</v>
      </c>
      <c r="M1486" s="58">
        <v>4903071.5319403773</v>
      </c>
      <c r="O1486" s="26">
        <v>1477</v>
      </c>
      <c r="P1486" s="58">
        <v>4903071.5319403773</v>
      </c>
    </row>
    <row r="1487" spans="12:16" x14ac:dyDescent="0.3">
      <c r="L1487" s="26">
        <v>1478</v>
      </c>
      <c r="M1487" s="58">
        <v>0</v>
      </c>
      <c r="O1487" s="26">
        <v>1478</v>
      </c>
      <c r="P1487" s="58">
        <v>0</v>
      </c>
    </row>
    <row r="1488" spans="12:16" x14ac:dyDescent="0.3">
      <c r="L1488" s="26">
        <v>1479</v>
      </c>
      <c r="M1488" s="58">
        <v>7159681.0505955499</v>
      </c>
      <c r="O1488" s="26">
        <v>1479</v>
      </c>
      <c r="P1488" s="58">
        <v>7159681.0505955499</v>
      </c>
    </row>
    <row r="1489" spans="12:16" x14ac:dyDescent="0.3">
      <c r="L1489" s="26">
        <v>1480</v>
      </c>
      <c r="M1489" s="58">
        <v>9820768.1194028873</v>
      </c>
      <c r="O1489" s="26">
        <v>1480</v>
      </c>
      <c r="P1489" s="58">
        <v>9820768.1194028873</v>
      </c>
    </row>
    <row r="1490" spans="12:16" x14ac:dyDescent="0.3">
      <c r="L1490" s="26">
        <v>1481</v>
      </c>
      <c r="M1490" s="58">
        <v>0</v>
      </c>
      <c r="O1490" s="26">
        <v>1481</v>
      </c>
      <c r="P1490" s="58">
        <v>0</v>
      </c>
    </row>
    <row r="1491" spans="12:16" x14ac:dyDescent="0.3">
      <c r="L1491" s="26">
        <v>1482</v>
      </c>
      <c r="M1491" s="58">
        <v>0</v>
      </c>
      <c r="O1491" s="26">
        <v>1482</v>
      </c>
      <c r="P1491" s="58">
        <v>0</v>
      </c>
    </row>
    <row r="1492" spans="12:16" x14ac:dyDescent="0.3">
      <c r="L1492" s="26">
        <v>1483</v>
      </c>
      <c r="M1492" s="58">
        <v>0</v>
      </c>
      <c r="O1492" s="26">
        <v>1483</v>
      </c>
      <c r="P1492" s="58">
        <v>0</v>
      </c>
    </row>
    <row r="1493" spans="12:16" x14ac:dyDescent="0.3">
      <c r="L1493" s="26">
        <v>1484</v>
      </c>
      <c r="M1493" s="58">
        <v>0</v>
      </c>
      <c r="O1493" s="26">
        <v>1484</v>
      </c>
      <c r="P1493" s="58">
        <v>0</v>
      </c>
    </row>
    <row r="1494" spans="12:16" x14ac:dyDescent="0.3">
      <c r="L1494" s="26">
        <v>1485</v>
      </c>
      <c r="M1494" s="58">
        <v>11030045.867645266</v>
      </c>
      <c r="O1494" s="26">
        <v>1485</v>
      </c>
      <c r="P1494" s="58">
        <v>11030045.867645266</v>
      </c>
    </row>
    <row r="1495" spans="12:16" x14ac:dyDescent="0.3">
      <c r="L1495" s="26">
        <v>1486</v>
      </c>
      <c r="M1495" s="58">
        <v>0</v>
      </c>
      <c r="O1495" s="26">
        <v>1486</v>
      </c>
      <c r="P1495" s="58">
        <v>0</v>
      </c>
    </row>
    <row r="1496" spans="12:16" x14ac:dyDescent="0.3">
      <c r="L1496" s="26">
        <v>1487</v>
      </c>
      <c r="M1496" s="58">
        <v>12686978.713797038</v>
      </c>
      <c r="O1496" s="26">
        <v>1487</v>
      </c>
      <c r="P1496" s="58">
        <v>0</v>
      </c>
    </row>
    <row r="1497" spans="12:16" x14ac:dyDescent="0.3">
      <c r="L1497" s="26">
        <v>1488</v>
      </c>
      <c r="M1497" s="58">
        <v>18386901.907241739</v>
      </c>
      <c r="O1497" s="26">
        <v>1488</v>
      </c>
      <c r="P1497" s="58">
        <v>18386901.907241739</v>
      </c>
    </row>
    <row r="1498" spans="12:16" x14ac:dyDescent="0.3">
      <c r="L1498" s="26">
        <v>1489</v>
      </c>
      <c r="M1498" s="58">
        <v>0</v>
      </c>
      <c r="O1498" s="26">
        <v>1489</v>
      </c>
      <c r="P1498" s="58">
        <v>0</v>
      </c>
    </row>
    <row r="1499" spans="12:16" x14ac:dyDescent="0.3">
      <c r="L1499" s="26">
        <v>1490</v>
      </c>
      <c r="M1499" s="58">
        <v>11785979.47636345</v>
      </c>
      <c r="O1499" s="26">
        <v>1490</v>
      </c>
      <c r="P1499" s="58">
        <v>11785979.47636345</v>
      </c>
    </row>
    <row r="1500" spans="12:16" x14ac:dyDescent="0.3">
      <c r="L1500" s="26">
        <v>1491</v>
      </c>
      <c r="M1500" s="58">
        <v>0</v>
      </c>
      <c r="O1500" s="26">
        <v>1491</v>
      </c>
      <c r="P1500" s="58">
        <v>0</v>
      </c>
    </row>
    <row r="1501" spans="12:16" x14ac:dyDescent="0.3">
      <c r="L1501" s="26">
        <v>1492</v>
      </c>
      <c r="M1501" s="58">
        <v>0</v>
      </c>
      <c r="O1501" s="26">
        <v>1492</v>
      </c>
      <c r="P1501" s="58">
        <v>0</v>
      </c>
    </row>
    <row r="1502" spans="12:16" x14ac:dyDescent="0.3">
      <c r="L1502" s="26">
        <v>1493</v>
      </c>
      <c r="M1502" s="58">
        <v>0</v>
      </c>
      <c r="O1502" s="26">
        <v>1493</v>
      </c>
      <c r="P1502" s="58">
        <v>0</v>
      </c>
    </row>
    <row r="1503" spans="12:16" x14ac:dyDescent="0.3">
      <c r="L1503" s="26">
        <v>1494</v>
      </c>
      <c r="M1503" s="58">
        <v>0</v>
      </c>
      <c r="O1503" s="26">
        <v>1494</v>
      </c>
      <c r="P1503" s="58">
        <v>0</v>
      </c>
    </row>
    <row r="1504" spans="12:16" x14ac:dyDescent="0.3">
      <c r="L1504" s="26">
        <v>1495</v>
      </c>
      <c r="M1504" s="58">
        <v>0</v>
      </c>
      <c r="O1504" s="26">
        <v>1495</v>
      </c>
      <c r="P1504" s="58">
        <v>0</v>
      </c>
    </row>
    <row r="1505" spans="12:16" x14ac:dyDescent="0.3">
      <c r="L1505" s="26">
        <v>1496</v>
      </c>
      <c r="M1505" s="58">
        <v>0</v>
      </c>
      <c r="O1505" s="26">
        <v>1496</v>
      </c>
      <c r="P1505" s="58">
        <v>0</v>
      </c>
    </row>
    <row r="1506" spans="12:16" x14ac:dyDescent="0.3">
      <c r="L1506" s="26">
        <v>1497</v>
      </c>
      <c r="M1506" s="58">
        <v>0</v>
      </c>
      <c r="O1506" s="26">
        <v>1497</v>
      </c>
      <c r="P1506" s="58">
        <v>0</v>
      </c>
    </row>
    <row r="1507" spans="12:16" x14ac:dyDescent="0.3">
      <c r="L1507" s="26">
        <v>1498</v>
      </c>
      <c r="M1507" s="58">
        <v>0</v>
      </c>
      <c r="O1507" s="26">
        <v>1498</v>
      </c>
      <c r="P1507" s="58">
        <v>0</v>
      </c>
    </row>
    <row r="1508" spans="12:16" x14ac:dyDescent="0.3">
      <c r="L1508" s="26">
        <v>1499</v>
      </c>
      <c r="M1508" s="58">
        <v>13367998.577789061</v>
      </c>
      <c r="O1508" s="26">
        <v>1499</v>
      </c>
      <c r="P1508" s="58">
        <v>13367998.577789061</v>
      </c>
    </row>
    <row r="1509" spans="12:16" x14ac:dyDescent="0.3">
      <c r="L1509" s="26">
        <v>1500</v>
      </c>
      <c r="M1509" s="58">
        <v>0</v>
      </c>
      <c r="O1509" s="26">
        <v>1500</v>
      </c>
      <c r="P1509" s="58">
        <v>0</v>
      </c>
    </row>
    <row r="1510" spans="12:16" x14ac:dyDescent="0.3">
      <c r="L1510" s="26">
        <v>1501</v>
      </c>
      <c r="M1510" s="58">
        <v>21396539.085418332</v>
      </c>
      <c r="O1510" s="26">
        <v>1501</v>
      </c>
      <c r="P1510" s="58">
        <v>0</v>
      </c>
    </row>
    <row r="1511" spans="12:16" x14ac:dyDescent="0.3">
      <c r="L1511" s="26">
        <v>1502</v>
      </c>
      <c r="M1511" s="58">
        <v>0</v>
      </c>
      <c r="O1511" s="26">
        <v>1502</v>
      </c>
      <c r="P1511" s="58">
        <v>0</v>
      </c>
    </row>
    <row r="1512" spans="12:16" x14ac:dyDescent="0.3">
      <c r="L1512" s="26">
        <v>1503</v>
      </c>
      <c r="M1512" s="58">
        <v>0</v>
      </c>
      <c r="O1512" s="26">
        <v>1503</v>
      </c>
      <c r="P1512" s="58">
        <v>0</v>
      </c>
    </row>
    <row r="1513" spans="12:16" x14ac:dyDescent="0.3">
      <c r="L1513" s="26">
        <v>1504</v>
      </c>
      <c r="M1513" s="58">
        <v>0</v>
      </c>
      <c r="O1513" s="26">
        <v>1504</v>
      </c>
      <c r="P1513" s="58">
        <v>0</v>
      </c>
    </row>
    <row r="1514" spans="12:16" x14ac:dyDescent="0.3">
      <c r="L1514" s="26">
        <v>1505</v>
      </c>
      <c r="M1514" s="58">
        <v>0</v>
      </c>
      <c r="O1514" s="26">
        <v>1505</v>
      </c>
      <c r="P1514" s="58">
        <v>0</v>
      </c>
    </row>
    <row r="1515" spans="12:16" x14ac:dyDescent="0.3">
      <c r="L1515" s="26">
        <v>1506</v>
      </c>
      <c r="M1515" s="58">
        <v>10468001.756161461</v>
      </c>
      <c r="O1515" s="26">
        <v>1506</v>
      </c>
      <c r="P1515" s="58">
        <v>10468001.756161461</v>
      </c>
    </row>
    <row r="1516" spans="12:16" x14ac:dyDescent="0.3">
      <c r="L1516" s="26">
        <v>1507</v>
      </c>
      <c r="M1516" s="58">
        <v>0</v>
      </c>
      <c r="O1516" s="26">
        <v>1507</v>
      </c>
      <c r="P1516" s="58">
        <v>0</v>
      </c>
    </row>
    <row r="1517" spans="12:16" x14ac:dyDescent="0.3">
      <c r="L1517" s="26">
        <v>1508</v>
      </c>
      <c r="M1517" s="58">
        <v>12519964.696641976</v>
      </c>
      <c r="O1517" s="26">
        <v>1508</v>
      </c>
      <c r="P1517" s="58">
        <v>12519964.696641976</v>
      </c>
    </row>
    <row r="1518" spans="12:16" x14ac:dyDescent="0.3">
      <c r="L1518" s="26">
        <v>1509</v>
      </c>
      <c r="M1518" s="58">
        <v>0</v>
      </c>
      <c r="O1518" s="26">
        <v>1509</v>
      </c>
      <c r="P1518" s="58">
        <v>0</v>
      </c>
    </row>
    <row r="1519" spans="12:16" x14ac:dyDescent="0.3">
      <c r="L1519" s="26">
        <v>1510</v>
      </c>
      <c r="M1519" s="58">
        <v>0</v>
      </c>
      <c r="O1519" s="26">
        <v>1510</v>
      </c>
      <c r="P1519" s="58">
        <v>0</v>
      </c>
    </row>
    <row r="1520" spans="12:16" x14ac:dyDescent="0.3">
      <c r="L1520" s="26">
        <v>1511</v>
      </c>
      <c r="M1520" s="58">
        <v>8255485.2295397744</v>
      </c>
      <c r="O1520" s="26">
        <v>1511</v>
      </c>
      <c r="P1520" s="58">
        <v>0</v>
      </c>
    </row>
    <row r="1521" spans="12:16" x14ac:dyDescent="0.3">
      <c r="L1521" s="26">
        <v>1512</v>
      </c>
      <c r="M1521" s="58">
        <v>0</v>
      </c>
      <c r="O1521" s="26">
        <v>1512</v>
      </c>
      <c r="P1521" s="58">
        <v>0</v>
      </c>
    </row>
    <row r="1522" spans="12:16" x14ac:dyDescent="0.3">
      <c r="L1522" s="26">
        <v>1513</v>
      </c>
      <c r="M1522" s="58">
        <v>0</v>
      </c>
      <c r="O1522" s="26">
        <v>1513</v>
      </c>
      <c r="P1522" s="58">
        <v>0</v>
      </c>
    </row>
    <row r="1523" spans="12:16" x14ac:dyDescent="0.3">
      <c r="L1523" s="26">
        <v>1514</v>
      </c>
      <c r="M1523" s="58">
        <v>0</v>
      </c>
      <c r="O1523" s="26">
        <v>1514</v>
      </c>
      <c r="P1523" s="58">
        <v>0</v>
      </c>
    </row>
    <row r="1524" spans="12:16" x14ac:dyDescent="0.3">
      <c r="L1524" s="26">
        <v>1515</v>
      </c>
      <c r="M1524" s="58">
        <v>32155294.003564406</v>
      </c>
      <c r="O1524" s="26">
        <v>1515</v>
      </c>
      <c r="P1524" s="58">
        <v>32155294.003564406</v>
      </c>
    </row>
    <row r="1525" spans="12:16" x14ac:dyDescent="0.3">
      <c r="L1525" s="26">
        <v>1516</v>
      </c>
      <c r="M1525" s="58">
        <v>0</v>
      </c>
      <c r="O1525" s="26">
        <v>1516</v>
      </c>
      <c r="P1525" s="58">
        <v>0</v>
      </c>
    </row>
    <row r="1526" spans="12:16" x14ac:dyDescent="0.3">
      <c r="L1526" s="26">
        <v>1517</v>
      </c>
      <c r="M1526" s="58">
        <v>0</v>
      </c>
      <c r="O1526" s="26">
        <v>1517</v>
      </c>
      <c r="P1526" s="58">
        <v>0</v>
      </c>
    </row>
    <row r="1527" spans="12:16" x14ac:dyDescent="0.3">
      <c r="L1527" s="26">
        <v>1518</v>
      </c>
      <c r="M1527" s="58">
        <v>29053700.793381736</v>
      </c>
      <c r="O1527" s="26">
        <v>1518</v>
      </c>
      <c r="P1527" s="58">
        <v>29053700.793381736</v>
      </c>
    </row>
    <row r="1528" spans="12:16" x14ac:dyDescent="0.3">
      <c r="L1528" s="26">
        <v>1519</v>
      </c>
      <c r="M1528" s="58">
        <v>0</v>
      </c>
      <c r="O1528" s="26">
        <v>1519</v>
      </c>
      <c r="P1528" s="58">
        <v>0</v>
      </c>
    </row>
    <row r="1529" spans="12:16" x14ac:dyDescent="0.3">
      <c r="L1529" s="26">
        <v>1520</v>
      </c>
      <c r="M1529" s="58">
        <v>10881436.964335391</v>
      </c>
      <c r="O1529" s="26">
        <v>1520</v>
      </c>
      <c r="P1529" s="58">
        <v>10881436.964335391</v>
      </c>
    </row>
    <row r="1530" spans="12:16" x14ac:dyDescent="0.3">
      <c r="L1530" s="26">
        <v>1521</v>
      </c>
      <c r="M1530" s="58">
        <v>29556102.659369059</v>
      </c>
      <c r="O1530" s="26">
        <v>1521</v>
      </c>
      <c r="P1530" s="58">
        <v>29556102.659369059</v>
      </c>
    </row>
    <row r="1531" spans="12:16" x14ac:dyDescent="0.3">
      <c r="L1531" s="26">
        <v>1522</v>
      </c>
      <c r="M1531" s="58">
        <v>12250456.089771636</v>
      </c>
      <c r="O1531" s="26">
        <v>1522</v>
      </c>
      <c r="P1531" s="58">
        <v>0</v>
      </c>
    </row>
    <row r="1532" spans="12:16" x14ac:dyDescent="0.3">
      <c r="L1532" s="26">
        <v>1523</v>
      </c>
      <c r="M1532" s="58">
        <v>35911285.881762296</v>
      </c>
      <c r="O1532" s="26">
        <v>1523</v>
      </c>
      <c r="P1532" s="58">
        <v>35911285.881762296</v>
      </c>
    </row>
    <row r="1533" spans="12:16" x14ac:dyDescent="0.3">
      <c r="L1533" s="26">
        <v>1524</v>
      </c>
      <c r="M1533" s="58">
        <v>0</v>
      </c>
      <c r="O1533" s="26">
        <v>1524</v>
      </c>
      <c r="P1533" s="58">
        <v>0</v>
      </c>
    </row>
    <row r="1534" spans="12:16" x14ac:dyDescent="0.3">
      <c r="L1534" s="26">
        <v>1525</v>
      </c>
      <c r="M1534" s="58">
        <v>20655932.203028925</v>
      </c>
      <c r="O1534" s="26">
        <v>1525</v>
      </c>
      <c r="P1534" s="58">
        <v>20655932.203028925</v>
      </c>
    </row>
    <row r="1535" spans="12:16" x14ac:dyDescent="0.3">
      <c r="L1535" s="26">
        <v>1526</v>
      </c>
      <c r="M1535" s="58">
        <v>26815954.172562409</v>
      </c>
      <c r="O1535" s="26">
        <v>1526</v>
      </c>
      <c r="P1535" s="58">
        <v>26815954.172562409</v>
      </c>
    </row>
    <row r="1536" spans="12:16" x14ac:dyDescent="0.3">
      <c r="L1536" s="26">
        <v>1527</v>
      </c>
      <c r="M1536" s="58">
        <v>21914263.362958934</v>
      </c>
      <c r="O1536" s="26">
        <v>1527</v>
      </c>
      <c r="P1536" s="58">
        <v>21914263.362958934</v>
      </c>
    </row>
    <row r="1537" spans="12:16" x14ac:dyDescent="0.3">
      <c r="L1537" s="26">
        <v>1528</v>
      </c>
      <c r="M1537" s="58">
        <v>0</v>
      </c>
      <c r="O1537" s="26">
        <v>1528</v>
      </c>
      <c r="P1537" s="58">
        <v>0</v>
      </c>
    </row>
    <row r="1538" spans="12:16" x14ac:dyDescent="0.3">
      <c r="L1538" s="26">
        <v>1529</v>
      </c>
      <c r="M1538" s="58">
        <v>0</v>
      </c>
      <c r="O1538" s="26">
        <v>1529</v>
      </c>
      <c r="P1538" s="58">
        <v>0</v>
      </c>
    </row>
    <row r="1539" spans="12:16" x14ac:dyDescent="0.3">
      <c r="L1539" s="26">
        <v>1530</v>
      </c>
      <c r="M1539" s="58">
        <v>11280906.114918701</v>
      </c>
      <c r="O1539" s="26">
        <v>1530</v>
      </c>
      <c r="P1539" s="58">
        <v>11280906.114918701</v>
      </c>
    </row>
    <row r="1540" spans="12:16" x14ac:dyDescent="0.3">
      <c r="L1540" s="26">
        <v>1531</v>
      </c>
      <c r="M1540" s="58">
        <v>0</v>
      </c>
      <c r="O1540" s="26">
        <v>1531</v>
      </c>
      <c r="P1540" s="58">
        <v>0</v>
      </c>
    </row>
    <row r="1541" spans="12:16" x14ac:dyDescent="0.3">
      <c r="L1541" s="26">
        <v>1532</v>
      </c>
      <c r="M1541" s="58">
        <v>0</v>
      </c>
      <c r="O1541" s="26">
        <v>1532</v>
      </c>
      <c r="P1541" s="58">
        <v>0</v>
      </c>
    </row>
    <row r="1542" spans="12:16" x14ac:dyDescent="0.3">
      <c r="L1542" s="26">
        <v>1533</v>
      </c>
      <c r="M1542" s="58">
        <v>18995563.012977909</v>
      </c>
      <c r="O1542" s="26">
        <v>1533</v>
      </c>
      <c r="P1542" s="58">
        <v>18995563.012977909</v>
      </c>
    </row>
    <row r="1543" spans="12:16" x14ac:dyDescent="0.3">
      <c r="L1543" s="26">
        <v>1534</v>
      </c>
      <c r="M1543" s="58">
        <v>0</v>
      </c>
      <c r="O1543" s="26">
        <v>1534</v>
      </c>
      <c r="P1543" s="58">
        <v>0</v>
      </c>
    </row>
    <row r="1544" spans="12:16" x14ac:dyDescent="0.3">
      <c r="L1544" s="26">
        <v>1535</v>
      </c>
      <c r="M1544" s="58">
        <v>16933120.070439119</v>
      </c>
      <c r="O1544" s="26">
        <v>1535</v>
      </c>
      <c r="P1544" s="58">
        <v>16933120.070439119</v>
      </c>
    </row>
    <row r="1545" spans="12:16" x14ac:dyDescent="0.3">
      <c r="L1545" s="26">
        <v>1536</v>
      </c>
      <c r="M1545" s="58">
        <v>15076499.119192187</v>
      </c>
      <c r="O1545" s="26">
        <v>1536</v>
      </c>
      <c r="P1545" s="58">
        <v>15076499.119192187</v>
      </c>
    </row>
    <row r="1546" spans="12:16" x14ac:dyDescent="0.3">
      <c r="L1546" s="26">
        <v>1537</v>
      </c>
      <c r="M1546" s="58">
        <v>9778148.8053532615</v>
      </c>
      <c r="O1546" s="26">
        <v>1537</v>
      </c>
      <c r="P1546" s="58">
        <v>9778148.8053532615</v>
      </c>
    </row>
    <row r="1547" spans="12:16" x14ac:dyDescent="0.3">
      <c r="L1547" s="26">
        <v>1538</v>
      </c>
      <c r="M1547" s="58">
        <v>0</v>
      </c>
      <c r="O1547" s="26">
        <v>1538</v>
      </c>
      <c r="P1547" s="58">
        <v>0</v>
      </c>
    </row>
    <row r="1548" spans="12:16" x14ac:dyDescent="0.3">
      <c r="L1548" s="26">
        <v>1539</v>
      </c>
      <c r="M1548" s="58">
        <v>18861542.243013799</v>
      </c>
      <c r="O1548" s="26">
        <v>1539</v>
      </c>
      <c r="P1548" s="58">
        <v>18861542.243013799</v>
      </c>
    </row>
    <row r="1549" spans="12:16" x14ac:dyDescent="0.3">
      <c r="L1549" s="26">
        <v>1540</v>
      </c>
      <c r="M1549" s="58">
        <v>0</v>
      </c>
      <c r="O1549" s="26">
        <v>1540</v>
      </c>
      <c r="P1549" s="58">
        <v>0</v>
      </c>
    </row>
    <row r="1550" spans="12:16" x14ac:dyDescent="0.3">
      <c r="L1550" s="26">
        <v>1541</v>
      </c>
      <c r="M1550" s="58">
        <v>13108972.421547092</v>
      </c>
      <c r="O1550" s="26">
        <v>1541</v>
      </c>
      <c r="P1550" s="58">
        <v>13108972.421547092</v>
      </c>
    </row>
    <row r="1551" spans="12:16" x14ac:dyDescent="0.3">
      <c r="L1551" s="26">
        <v>1542</v>
      </c>
      <c r="M1551" s="58">
        <v>23739323.003224593</v>
      </c>
      <c r="O1551" s="26">
        <v>1542</v>
      </c>
      <c r="P1551" s="58">
        <v>0</v>
      </c>
    </row>
    <row r="1552" spans="12:16" x14ac:dyDescent="0.3">
      <c r="L1552" s="26">
        <v>1543</v>
      </c>
      <c r="M1552" s="58">
        <v>0</v>
      </c>
      <c r="O1552" s="26">
        <v>1543</v>
      </c>
      <c r="P1552" s="58">
        <v>0</v>
      </c>
    </row>
    <row r="1553" spans="12:16" x14ac:dyDescent="0.3">
      <c r="L1553" s="26">
        <v>1544</v>
      </c>
      <c r="M1553" s="58">
        <v>0</v>
      </c>
      <c r="O1553" s="26">
        <v>1544</v>
      </c>
      <c r="P1553" s="58">
        <v>0</v>
      </c>
    </row>
    <row r="1554" spans="12:16" x14ac:dyDescent="0.3">
      <c r="L1554" s="26">
        <v>1545</v>
      </c>
      <c r="M1554" s="58">
        <v>0</v>
      </c>
      <c r="O1554" s="26">
        <v>1545</v>
      </c>
      <c r="P1554" s="58">
        <v>0</v>
      </c>
    </row>
    <row r="1555" spans="12:16" x14ac:dyDescent="0.3">
      <c r="L1555" s="26">
        <v>1546</v>
      </c>
      <c r="M1555" s="58">
        <v>0</v>
      </c>
      <c r="O1555" s="26">
        <v>1546</v>
      </c>
      <c r="P1555" s="58">
        <v>0</v>
      </c>
    </row>
    <row r="1556" spans="12:16" x14ac:dyDescent="0.3">
      <c r="L1556" s="26">
        <v>1547</v>
      </c>
      <c r="M1556" s="58">
        <v>8942863.0428428091</v>
      </c>
      <c r="O1556" s="26">
        <v>1547</v>
      </c>
      <c r="P1556" s="58">
        <v>8942863.0428428091</v>
      </c>
    </row>
    <row r="1557" spans="12:16" x14ac:dyDescent="0.3">
      <c r="L1557" s="26">
        <v>1548</v>
      </c>
      <c r="M1557" s="58">
        <v>26350326.754412521</v>
      </c>
      <c r="O1557" s="26">
        <v>1548</v>
      </c>
      <c r="P1557" s="58">
        <v>26350326.754412521</v>
      </c>
    </row>
    <row r="1558" spans="12:16" x14ac:dyDescent="0.3">
      <c r="L1558" s="26">
        <v>1549</v>
      </c>
      <c r="M1558" s="58">
        <v>18590002.071904249</v>
      </c>
      <c r="O1558" s="26">
        <v>1549</v>
      </c>
      <c r="P1558" s="58">
        <v>18590002.071904249</v>
      </c>
    </row>
    <row r="1559" spans="12:16" x14ac:dyDescent="0.3">
      <c r="L1559" s="26">
        <v>1550</v>
      </c>
      <c r="M1559" s="58">
        <v>6702232.8217466772</v>
      </c>
      <c r="O1559" s="26">
        <v>1550</v>
      </c>
      <c r="P1559" s="58">
        <v>6702232.8217466772</v>
      </c>
    </row>
    <row r="1560" spans="12:16" x14ac:dyDescent="0.3">
      <c r="L1560" s="26">
        <v>1551</v>
      </c>
      <c r="M1560" s="58">
        <v>0</v>
      </c>
      <c r="O1560" s="26">
        <v>1551</v>
      </c>
      <c r="P1560" s="58">
        <v>0</v>
      </c>
    </row>
    <row r="1561" spans="12:16" x14ac:dyDescent="0.3">
      <c r="L1561" s="26">
        <v>1552</v>
      </c>
      <c r="M1561" s="58">
        <v>36833576.204612464</v>
      </c>
      <c r="O1561" s="26">
        <v>1552</v>
      </c>
      <c r="P1561" s="58">
        <v>36833576.204612464</v>
      </c>
    </row>
    <row r="1562" spans="12:16" x14ac:dyDescent="0.3">
      <c r="L1562" s="26">
        <v>1553</v>
      </c>
      <c r="M1562" s="58">
        <v>13403034.228671182</v>
      </c>
      <c r="O1562" s="26">
        <v>1553</v>
      </c>
      <c r="P1562" s="58">
        <v>13403034.228671182</v>
      </c>
    </row>
    <row r="1563" spans="12:16" x14ac:dyDescent="0.3">
      <c r="L1563" s="26">
        <v>1554</v>
      </c>
      <c r="M1563" s="58">
        <v>32196607.477865633</v>
      </c>
      <c r="O1563" s="26">
        <v>1554</v>
      </c>
      <c r="P1563" s="58">
        <v>32196607.477865633</v>
      </c>
    </row>
    <row r="1564" spans="12:16" x14ac:dyDescent="0.3">
      <c r="L1564" s="26">
        <v>1555</v>
      </c>
      <c r="M1564" s="58">
        <v>7066940.262383637</v>
      </c>
      <c r="O1564" s="26">
        <v>1555</v>
      </c>
      <c r="P1564" s="58">
        <v>7066940.262383637</v>
      </c>
    </row>
    <row r="1565" spans="12:16" x14ac:dyDescent="0.3">
      <c r="L1565" s="26">
        <v>1556</v>
      </c>
      <c r="M1565" s="58">
        <v>0</v>
      </c>
      <c r="O1565" s="26">
        <v>1556</v>
      </c>
      <c r="P1565" s="58">
        <v>0</v>
      </c>
    </row>
    <row r="1566" spans="12:16" x14ac:dyDescent="0.3">
      <c r="L1566" s="26">
        <v>1557</v>
      </c>
      <c r="M1566" s="58">
        <v>9626849.8703366071</v>
      </c>
      <c r="O1566" s="26">
        <v>1557</v>
      </c>
      <c r="P1566" s="58">
        <v>9626849.8703366071</v>
      </c>
    </row>
    <row r="1567" spans="12:16" x14ac:dyDescent="0.3">
      <c r="L1567" s="26">
        <v>1558</v>
      </c>
      <c r="M1567" s="58">
        <v>0</v>
      </c>
      <c r="O1567" s="26">
        <v>1558</v>
      </c>
      <c r="P1567" s="58">
        <v>0</v>
      </c>
    </row>
    <row r="1568" spans="12:16" x14ac:dyDescent="0.3">
      <c r="L1568" s="26">
        <v>1559</v>
      </c>
      <c r="M1568" s="58">
        <v>32172180.806115884</v>
      </c>
      <c r="O1568" s="26">
        <v>1559</v>
      </c>
      <c r="P1568" s="58">
        <v>32172180.806115884</v>
      </c>
    </row>
    <row r="1569" spans="12:16" x14ac:dyDescent="0.3">
      <c r="L1569" s="26">
        <v>1560</v>
      </c>
      <c r="M1569" s="58">
        <v>48366906.514340378</v>
      </c>
      <c r="O1569" s="26">
        <v>1560</v>
      </c>
      <c r="P1569" s="58">
        <v>25565966.745301023</v>
      </c>
    </row>
    <row r="1570" spans="12:16" x14ac:dyDescent="0.3">
      <c r="L1570" s="26">
        <v>1561</v>
      </c>
      <c r="M1570" s="58">
        <v>0</v>
      </c>
      <c r="O1570" s="26">
        <v>1561</v>
      </c>
      <c r="P1570" s="58">
        <v>0</v>
      </c>
    </row>
    <row r="1571" spans="12:16" x14ac:dyDescent="0.3">
      <c r="L1571" s="26">
        <v>1562</v>
      </c>
      <c r="M1571" s="58">
        <v>0</v>
      </c>
      <c r="O1571" s="26">
        <v>1562</v>
      </c>
      <c r="P1571" s="58">
        <v>0</v>
      </c>
    </row>
    <row r="1572" spans="12:16" x14ac:dyDescent="0.3">
      <c r="L1572" s="26">
        <v>1563</v>
      </c>
      <c r="M1572" s="58">
        <v>20768063.831547253</v>
      </c>
      <c r="O1572" s="26">
        <v>1563</v>
      </c>
      <c r="P1572" s="58">
        <v>20768063.831547253</v>
      </c>
    </row>
    <row r="1573" spans="12:16" x14ac:dyDescent="0.3">
      <c r="L1573" s="26">
        <v>1564</v>
      </c>
      <c r="M1573" s="58">
        <v>0</v>
      </c>
      <c r="O1573" s="26">
        <v>1564</v>
      </c>
      <c r="P1573" s="58">
        <v>0</v>
      </c>
    </row>
    <row r="1574" spans="12:16" x14ac:dyDescent="0.3">
      <c r="L1574" s="26">
        <v>1565</v>
      </c>
      <c r="M1574" s="58">
        <v>0</v>
      </c>
      <c r="O1574" s="26">
        <v>1565</v>
      </c>
      <c r="P1574" s="58">
        <v>0</v>
      </c>
    </row>
    <row r="1575" spans="12:16" x14ac:dyDescent="0.3">
      <c r="L1575" s="26">
        <v>1566</v>
      </c>
      <c r="M1575" s="58">
        <v>0</v>
      </c>
      <c r="O1575" s="26">
        <v>1566</v>
      </c>
      <c r="P1575" s="58">
        <v>0</v>
      </c>
    </row>
    <row r="1576" spans="12:16" x14ac:dyDescent="0.3">
      <c r="L1576" s="26">
        <v>1567</v>
      </c>
      <c r="M1576" s="58">
        <v>25260919.003892265</v>
      </c>
      <c r="O1576" s="26">
        <v>1567</v>
      </c>
      <c r="P1576" s="58">
        <v>25260919.003892265</v>
      </c>
    </row>
    <row r="1577" spans="12:16" x14ac:dyDescent="0.3">
      <c r="L1577" s="26">
        <v>1568</v>
      </c>
      <c r="M1577" s="58">
        <v>13415805.323819948</v>
      </c>
      <c r="O1577" s="26">
        <v>1568</v>
      </c>
      <c r="P1577" s="58">
        <v>13415805.323819948</v>
      </c>
    </row>
    <row r="1578" spans="12:16" x14ac:dyDescent="0.3">
      <c r="L1578" s="26">
        <v>1569</v>
      </c>
      <c r="M1578" s="58">
        <v>0</v>
      </c>
      <c r="O1578" s="26">
        <v>1569</v>
      </c>
      <c r="P1578" s="58">
        <v>0</v>
      </c>
    </row>
    <row r="1579" spans="12:16" x14ac:dyDescent="0.3">
      <c r="L1579" s="26">
        <v>1570</v>
      </c>
      <c r="M1579" s="58">
        <v>5243451.4663279792</v>
      </c>
      <c r="O1579" s="26">
        <v>1570</v>
      </c>
      <c r="P1579" s="58">
        <v>5243451.4663279792</v>
      </c>
    </row>
    <row r="1580" spans="12:16" x14ac:dyDescent="0.3">
      <c r="L1580" s="26">
        <v>1571</v>
      </c>
      <c r="M1580" s="58">
        <v>0</v>
      </c>
      <c r="O1580" s="26">
        <v>1571</v>
      </c>
      <c r="P1580" s="58">
        <v>0</v>
      </c>
    </row>
    <row r="1581" spans="12:16" x14ac:dyDescent="0.3">
      <c r="L1581" s="26">
        <v>1572</v>
      </c>
      <c r="M1581" s="58">
        <v>0</v>
      </c>
      <c r="O1581" s="26">
        <v>1572</v>
      </c>
      <c r="P1581" s="58">
        <v>0</v>
      </c>
    </row>
    <row r="1582" spans="12:16" x14ac:dyDescent="0.3">
      <c r="L1582" s="26">
        <v>1573</v>
      </c>
      <c r="M1582" s="58">
        <v>0</v>
      </c>
      <c r="O1582" s="26">
        <v>1573</v>
      </c>
      <c r="P1582" s="58">
        <v>0</v>
      </c>
    </row>
    <row r="1583" spans="12:16" x14ac:dyDescent="0.3">
      <c r="L1583" s="26">
        <v>1574</v>
      </c>
      <c r="M1583" s="58">
        <v>0</v>
      </c>
      <c r="O1583" s="26">
        <v>1574</v>
      </c>
      <c r="P1583" s="58">
        <v>0</v>
      </c>
    </row>
    <row r="1584" spans="12:16" x14ac:dyDescent="0.3">
      <c r="L1584" s="26">
        <v>1575</v>
      </c>
      <c r="M1584" s="58">
        <v>0</v>
      </c>
      <c r="O1584" s="26">
        <v>1575</v>
      </c>
      <c r="P1584" s="58">
        <v>0</v>
      </c>
    </row>
    <row r="1585" spans="12:16" x14ac:dyDescent="0.3">
      <c r="L1585" s="26">
        <v>1576</v>
      </c>
      <c r="M1585" s="58">
        <v>0</v>
      </c>
      <c r="O1585" s="26">
        <v>1576</v>
      </c>
      <c r="P1585" s="58">
        <v>0</v>
      </c>
    </row>
    <row r="1586" spans="12:16" x14ac:dyDescent="0.3">
      <c r="L1586" s="26">
        <v>1577</v>
      </c>
      <c r="M1586" s="58">
        <v>0</v>
      </c>
      <c r="O1586" s="26">
        <v>1577</v>
      </c>
      <c r="P1586" s="58">
        <v>0</v>
      </c>
    </row>
    <row r="1587" spans="12:16" x14ac:dyDescent="0.3">
      <c r="L1587" s="26">
        <v>1578</v>
      </c>
      <c r="M1587" s="58">
        <v>0</v>
      </c>
      <c r="O1587" s="26">
        <v>1578</v>
      </c>
      <c r="P1587" s="58">
        <v>0</v>
      </c>
    </row>
    <row r="1588" spans="12:16" x14ac:dyDescent="0.3">
      <c r="L1588" s="26">
        <v>1579</v>
      </c>
      <c r="M1588" s="58">
        <v>35241966.741233297</v>
      </c>
      <c r="O1588" s="26">
        <v>1579</v>
      </c>
      <c r="P1588" s="58">
        <v>13921927.264793394</v>
      </c>
    </row>
    <row r="1589" spans="12:16" x14ac:dyDescent="0.3">
      <c r="L1589" s="26">
        <v>1580</v>
      </c>
      <c r="M1589" s="58">
        <v>13281254.797554802</v>
      </c>
      <c r="O1589" s="26">
        <v>1580</v>
      </c>
      <c r="P1589" s="58">
        <v>13281254.797554802</v>
      </c>
    </row>
    <row r="1590" spans="12:16" x14ac:dyDescent="0.3">
      <c r="L1590" s="26">
        <v>1581</v>
      </c>
      <c r="M1590" s="58">
        <v>0</v>
      </c>
      <c r="O1590" s="26">
        <v>1581</v>
      </c>
      <c r="P1590" s="58">
        <v>0</v>
      </c>
    </row>
    <row r="1591" spans="12:16" x14ac:dyDescent="0.3">
      <c r="L1591" s="26">
        <v>1582</v>
      </c>
      <c r="M1591" s="58">
        <v>0</v>
      </c>
      <c r="O1591" s="26">
        <v>1582</v>
      </c>
      <c r="P1591" s="58">
        <v>0</v>
      </c>
    </row>
    <row r="1592" spans="12:16" x14ac:dyDescent="0.3">
      <c r="L1592" s="26">
        <v>1583</v>
      </c>
      <c r="M1592" s="58">
        <v>0</v>
      </c>
      <c r="O1592" s="26">
        <v>1583</v>
      </c>
      <c r="P1592" s="58">
        <v>0</v>
      </c>
    </row>
    <row r="1593" spans="12:16" x14ac:dyDescent="0.3">
      <c r="L1593" s="26">
        <v>1584</v>
      </c>
      <c r="M1593" s="58">
        <v>0</v>
      </c>
      <c r="O1593" s="26">
        <v>1584</v>
      </c>
      <c r="P1593" s="58">
        <v>0</v>
      </c>
    </row>
    <row r="1594" spans="12:16" x14ac:dyDescent="0.3">
      <c r="L1594" s="26">
        <v>1585</v>
      </c>
      <c r="M1594" s="58">
        <v>16258102.21595601</v>
      </c>
      <c r="O1594" s="26">
        <v>1585</v>
      </c>
      <c r="P1594" s="58">
        <v>6956214.4127694843</v>
      </c>
    </row>
    <row r="1595" spans="12:16" x14ac:dyDescent="0.3">
      <c r="L1595" s="26">
        <v>1586</v>
      </c>
      <c r="M1595" s="58">
        <v>0</v>
      </c>
      <c r="O1595" s="26">
        <v>1586</v>
      </c>
      <c r="P1595" s="58">
        <v>0</v>
      </c>
    </row>
    <row r="1596" spans="12:16" x14ac:dyDescent="0.3">
      <c r="L1596" s="26">
        <v>1587</v>
      </c>
      <c r="M1596" s="58">
        <v>0</v>
      </c>
      <c r="O1596" s="26">
        <v>1587</v>
      </c>
      <c r="P1596" s="58">
        <v>0</v>
      </c>
    </row>
    <row r="1597" spans="12:16" x14ac:dyDescent="0.3">
      <c r="L1597" s="26">
        <v>1588</v>
      </c>
      <c r="M1597" s="58">
        <v>12399680.704088734</v>
      </c>
      <c r="O1597" s="26">
        <v>1588</v>
      </c>
      <c r="P1597" s="58">
        <v>0</v>
      </c>
    </row>
    <row r="1598" spans="12:16" x14ac:dyDescent="0.3">
      <c r="L1598" s="26">
        <v>1589</v>
      </c>
      <c r="M1598" s="58">
        <v>0</v>
      </c>
      <c r="O1598" s="26">
        <v>1589</v>
      </c>
      <c r="P1598" s="58">
        <v>0</v>
      </c>
    </row>
    <row r="1599" spans="12:16" x14ac:dyDescent="0.3">
      <c r="L1599" s="26">
        <v>1590</v>
      </c>
      <c r="M1599" s="58">
        <v>9182450.901849851</v>
      </c>
      <c r="O1599" s="26">
        <v>1590</v>
      </c>
      <c r="P1599" s="58">
        <v>0</v>
      </c>
    </row>
    <row r="1600" spans="12:16" x14ac:dyDescent="0.3">
      <c r="L1600" s="26">
        <v>1591</v>
      </c>
      <c r="M1600" s="58">
        <v>0</v>
      </c>
      <c r="O1600" s="26">
        <v>1591</v>
      </c>
      <c r="P1600" s="58">
        <v>0</v>
      </c>
    </row>
    <row r="1601" spans="12:16" x14ac:dyDescent="0.3">
      <c r="L1601" s="26">
        <v>1592</v>
      </c>
      <c r="M1601" s="58">
        <v>24469518.681975566</v>
      </c>
      <c r="O1601" s="26">
        <v>1592</v>
      </c>
      <c r="P1601" s="58">
        <v>24469518.681975566</v>
      </c>
    </row>
    <row r="1602" spans="12:16" x14ac:dyDescent="0.3">
      <c r="L1602" s="26">
        <v>1593</v>
      </c>
      <c r="M1602" s="58">
        <v>0</v>
      </c>
      <c r="O1602" s="26">
        <v>1593</v>
      </c>
      <c r="P1602" s="58">
        <v>0</v>
      </c>
    </row>
    <row r="1603" spans="12:16" x14ac:dyDescent="0.3">
      <c r="L1603" s="26">
        <v>1594</v>
      </c>
      <c r="M1603" s="58">
        <v>22378963.153893888</v>
      </c>
      <c r="O1603" s="26">
        <v>1594</v>
      </c>
      <c r="P1603" s="58">
        <v>0</v>
      </c>
    </row>
    <row r="1604" spans="12:16" x14ac:dyDescent="0.3">
      <c r="L1604" s="26">
        <v>1595</v>
      </c>
      <c r="M1604" s="58">
        <v>9843095.9649500344</v>
      </c>
      <c r="O1604" s="26">
        <v>1595</v>
      </c>
      <c r="P1604" s="58">
        <v>9843095.9649500344</v>
      </c>
    </row>
    <row r="1605" spans="12:16" x14ac:dyDescent="0.3">
      <c r="L1605" s="26">
        <v>1596</v>
      </c>
      <c r="M1605" s="58">
        <v>8753785.1284920629</v>
      </c>
      <c r="O1605" s="26">
        <v>1596</v>
      </c>
      <c r="P1605" s="58">
        <v>0</v>
      </c>
    </row>
    <row r="1606" spans="12:16" x14ac:dyDescent="0.3">
      <c r="L1606" s="26">
        <v>1597</v>
      </c>
      <c r="M1606" s="58">
        <v>13151106.247362301</v>
      </c>
      <c r="O1606" s="26">
        <v>1597</v>
      </c>
      <c r="P1606" s="58">
        <v>13151106.247362301</v>
      </c>
    </row>
    <row r="1607" spans="12:16" x14ac:dyDescent="0.3">
      <c r="L1607" s="26">
        <v>1598</v>
      </c>
      <c r="M1607" s="58">
        <v>35309628.225643851</v>
      </c>
      <c r="O1607" s="26">
        <v>1598</v>
      </c>
      <c r="P1607" s="58">
        <v>25440482.645620644</v>
      </c>
    </row>
    <row r="1608" spans="12:16" x14ac:dyDescent="0.3">
      <c r="L1608" s="26">
        <v>1599</v>
      </c>
      <c r="M1608" s="58">
        <v>21992846.909186687</v>
      </c>
      <c r="O1608" s="26">
        <v>1599</v>
      </c>
      <c r="P1608" s="58">
        <v>15218980.277466225</v>
      </c>
    </row>
    <row r="1609" spans="12:16" x14ac:dyDescent="0.3">
      <c r="L1609" s="26">
        <v>1600</v>
      </c>
      <c r="M1609" s="58">
        <v>28286438.428904548</v>
      </c>
      <c r="O1609" s="26">
        <v>1600</v>
      </c>
      <c r="P1609" s="58">
        <v>28286438.428904548</v>
      </c>
    </row>
    <row r="1610" spans="12:16" x14ac:dyDescent="0.3">
      <c r="L1610" s="26">
        <v>1601</v>
      </c>
      <c r="M1610" s="58">
        <v>12510155.550662922</v>
      </c>
      <c r="O1610" s="26">
        <v>1601</v>
      </c>
      <c r="P1610" s="58">
        <v>12510155.550662922</v>
      </c>
    </row>
    <row r="1611" spans="12:16" x14ac:dyDescent="0.3">
      <c r="L1611" s="26">
        <v>1602</v>
      </c>
      <c r="M1611" s="58">
        <v>35202785.863141991</v>
      </c>
      <c r="O1611" s="26">
        <v>1602</v>
      </c>
      <c r="P1611" s="58">
        <v>35202785.863141991</v>
      </c>
    </row>
    <row r="1612" spans="12:16" x14ac:dyDescent="0.3">
      <c r="L1612" s="26">
        <v>1603</v>
      </c>
      <c r="M1612" s="58">
        <v>0</v>
      </c>
      <c r="O1612" s="26">
        <v>1603</v>
      </c>
      <c r="P1612" s="58">
        <v>0</v>
      </c>
    </row>
    <row r="1613" spans="12:16" x14ac:dyDescent="0.3">
      <c r="L1613" s="26">
        <v>1604</v>
      </c>
      <c r="M1613" s="58">
        <v>0</v>
      </c>
      <c r="O1613" s="26">
        <v>1604</v>
      </c>
      <c r="P1613" s="58">
        <v>0</v>
      </c>
    </row>
    <row r="1614" spans="12:16" x14ac:dyDescent="0.3">
      <c r="L1614" s="26">
        <v>1605</v>
      </c>
      <c r="M1614" s="58">
        <v>25767357.677058242</v>
      </c>
      <c r="O1614" s="26">
        <v>1605</v>
      </c>
      <c r="P1614" s="58">
        <v>25767357.677058242</v>
      </c>
    </row>
    <row r="1615" spans="12:16" x14ac:dyDescent="0.3">
      <c r="L1615" s="26">
        <v>1606</v>
      </c>
      <c r="M1615" s="58">
        <v>0</v>
      </c>
      <c r="O1615" s="26">
        <v>1606</v>
      </c>
      <c r="P1615" s="58">
        <v>0</v>
      </c>
    </row>
    <row r="1616" spans="12:16" x14ac:dyDescent="0.3">
      <c r="L1616" s="26">
        <v>1607</v>
      </c>
      <c r="M1616" s="58">
        <v>0</v>
      </c>
      <c r="O1616" s="26">
        <v>1607</v>
      </c>
      <c r="P1616" s="58">
        <v>0</v>
      </c>
    </row>
    <row r="1617" spans="12:16" x14ac:dyDescent="0.3">
      <c r="L1617" s="26">
        <v>1608</v>
      </c>
      <c r="M1617" s="58">
        <v>14053553.744588776</v>
      </c>
      <c r="O1617" s="26">
        <v>1608</v>
      </c>
      <c r="P1617" s="58">
        <v>14053553.744588776</v>
      </c>
    </row>
    <row r="1618" spans="12:16" x14ac:dyDescent="0.3">
      <c r="L1618" s="26">
        <v>1609</v>
      </c>
      <c r="M1618" s="58">
        <v>0</v>
      </c>
      <c r="O1618" s="26">
        <v>1609</v>
      </c>
      <c r="P1618" s="58">
        <v>0</v>
      </c>
    </row>
    <row r="1619" spans="12:16" x14ac:dyDescent="0.3">
      <c r="L1619" s="26">
        <v>1610</v>
      </c>
      <c r="M1619" s="58">
        <v>0</v>
      </c>
      <c r="O1619" s="26">
        <v>1610</v>
      </c>
      <c r="P1619" s="58">
        <v>0</v>
      </c>
    </row>
    <row r="1620" spans="12:16" x14ac:dyDescent="0.3">
      <c r="L1620" s="26">
        <v>1611</v>
      </c>
      <c r="M1620" s="58">
        <v>6056814.1491995202</v>
      </c>
      <c r="O1620" s="26">
        <v>1611</v>
      </c>
      <c r="P1620" s="58">
        <v>6056814.1491995202</v>
      </c>
    </row>
    <row r="1621" spans="12:16" x14ac:dyDescent="0.3">
      <c r="L1621" s="26">
        <v>1612</v>
      </c>
      <c r="M1621" s="58">
        <v>0</v>
      </c>
      <c r="O1621" s="26">
        <v>1612</v>
      </c>
      <c r="P1621" s="58">
        <v>0</v>
      </c>
    </row>
    <row r="1622" spans="12:16" x14ac:dyDescent="0.3">
      <c r="L1622" s="26">
        <v>1613</v>
      </c>
      <c r="M1622" s="58">
        <v>0</v>
      </c>
      <c r="O1622" s="26">
        <v>1613</v>
      </c>
      <c r="P1622" s="58">
        <v>0</v>
      </c>
    </row>
    <row r="1623" spans="12:16" x14ac:dyDescent="0.3">
      <c r="L1623" s="26">
        <v>1614</v>
      </c>
      <c r="M1623" s="58">
        <v>3228872.4909084789</v>
      </c>
      <c r="O1623" s="26">
        <v>1614</v>
      </c>
      <c r="P1623" s="58">
        <v>3228872.4909084789</v>
      </c>
    </row>
    <row r="1624" spans="12:16" x14ac:dyDescent="0.3">
      <c r="L1624" s="26">
        <v>1615</v>
      </c>
      <c r="M1624" s="58">
        <v>0</v>
      </c>
      <c r="O1624" s="26">
        <v>1615</v>
      </c>
      <c r="P1624" s="58">
        <v>0</v>
      </c>
    </row>
    <row r="1625" spans="12:16" x14ac:dyDescent="0.3">
      <c r="L1625" s="26">
        <v>1616</v>
      </c>
      <c r="M1625" s="58">
        <v>0</v>
      </c>
      <c r="O1625" s="26">
        <v>1616</v>
      </c>
      <c r="P1625" s="58">
        <v>0</v>
      </c>
    </row>
    <row r="1626" spans="12:16" x14ac:dyDescent="0.3">
      <c r="L1626" s="26">
        <v>1617</v>
      </c>
      <c r="M1626" s="58">
        <v>11149352.087366197</v>
      </c>
      <c r="O1626" s="26">
        <v>1617</v>
      </c>
      <c r="P1626" s="58">
        <v>11149352.087366197</v>
      </c>
    </row>
    <row r="1627" spans="12:16" x14ac:dyDescent="0.3">
      <c r="L1627" s="26">
        <v>1618</v>
      </c>
      <c r="M1627" s="58">
        <v>14349743.209077472</v>
      </c>
      <c r="O1627" s="26">
        <v>1618</v>
      </c>
      <c r="P1627" s="58">
        <v>0</v>
      </c>
    </row>
    <row r="1628" spans="12:16" x14ac:dyDescent="0.3">
      <c r="L1628" s="26">
        <v>1619</v>
      </c>
      <c r="M1628" s="58">
        <v>4520879.0489963824</v>
      </c>
      <c r="O1628" s="26">
        <v>1619</v>
      </c>
      <c r="P1628" s="58">
        <v>4520879.0489963824</v>
      </c>
    </row>
    <row r="1629" spans="12:16" x14ac:dyDescent="0.3">
      <c r="L1629" s="26">
        <v>1620</v>
      </c>
      <c r="M1629" s="58">
        <v>0</v>
      </c>
      <c r="O1629" s="26">
        <v>1620</v>
      </c>
      <c r="P1629" s="58">
        <v>0</v>
      </c>
    </row>
    <row r="1630" spans="12:16" x14ac:dyDescent="0.3">
      <c r="L1630" s="26">
        <v>1621</v>
      </c>
      <c r="M1630" s="58">
        <v>25126655.306380238</v>
      </c>
      <c r="O1630" s="26">
        <v>1621</v>
      </c>
      <c r="P1630" s="58">
        <v>25126655.306380238</v>
      </c>
    </row>
    <row r="1631" spans="12:16" x14ac:dyDescent="0.3">
      <c r="L1631" s="26">
        <v>1622</v>
      </c>
      <c r="M1631" s="58">
        <v>0</v>
      </c>
      <c r="O1631" s="26">
        <v>1622</v>
      </c>
      <c r="P1631" s="58">
        <v>0</v>
      </c>
    </row>
    <row r="1632" spans="12:16" x14ac:dyDescent="0.3">
      <c r="L1632" s="26">
        <v>1623</v>
      </c>
      <c r="M1632" s="58">
        <v>25658004.034870535</v>
      </c>
      <c r="O1632" s="26">
        <v>1623</v>
      </c>
      <c r="P1632" s="58">
        <v>25658004.034870535</v>
      </c>
    </row>
    <row r="1633" spans="12:16" x14ac:dyDescent="0.3">
      <c r="L1633" s="26">
        <v>1624</v>
      </c>
      <c r="M1633" s="58">
        <v>12259745.988937657</v>
      </c>
      <c r="O1633" s="26">
        <v>1624</v>
      </c>
      <c r="P1633" s="58">
        <v>0</v>
      </c>
    </row>
    <row r="1634" spans="12:16" x14ac:dyDescent="0.3">
      <c r="L1634" s="26">
        <v>1625</v>
      </c>
      <c r="M1634" s="58">
        <v>0</v>
      </c>
      <c r="O1634" s="26">
        <v>1625</v>
      </c>
      <c r="P1634" s="58">
        <v>0</v>
      </c>
    </row>
    <row r="1635" spans="12:16" x14ac:dyDescent="0.3">
      <c r="L1635" s="26">
        <v>1626</v>
      </c>
      <c r="M1635" s="58">
        <v>24671353.279250607</v>
      </c>
      <c r="O1635" s="26">
        <v>1626</v>
      </c>
      <c r="P1635" s="58">
        <v>24671353.279250607</v>
      </c>
    </row>
    <row r="1636" spans="12:16" x14ac:dyDescent="0.3">
      <c r="L1636" s="26">
        <v>1627</v>
      </c>
      <c r="M1636" s="58">
        <v>0</v>
      </c>
      <c r="O1636" s="26">
        <v>1627</v>
      </c>
      <c r="P1636" s="58">
        <v>0</v>
      </c>
    </row>
    <row r="1637" spans="12:16" x14ac:dyDescent="0.3">
      <c r="L1637" s="26">
        <v>1628</v>
      </c>
      <c r="M1637" s="58">
        <v>0</v>
      </c>
      <c r="O1637" s="26">
        <v>1628</v>
      </c>
      <c r="P1637" s="58">
        <v>0</v>
      </c>
    </row>
    <row r="1638" spans="12:16" x14ac:dyDescent="0.3">
      <c r="L1638" s="26">
        <v>1629</v>
      </c>
      <c r="M1638" s="58">
        <v>0</v>
      </c>
      <c r="O1638" s="26">
        <v>1629</v>
      </c>
      <c r="P1638" s="58">
        <v>0</v>
      </c>
    </row>
    <row r="1639" spans="12:16" x14ac:dyDescent="0.3">
      <c r="L1639" s="26">
        <v>1630</v>
      </c>
      <c r="M1639" s="58">
        <v>23553433.161245134</v>
      </c>
      <c r="O1639" s="26">
        <v>1630</v>
      </c>
      <c r="P1639" s="58">
        <v>0</v>
      </c>
    </row>
    <row r="1640" spans="12:16" x14ac:dyDescent="0.3">
      <c r="L1640" s="26">
        <v>1631</v>
      </c>
      <c r="M1640" s="58">
        <v>0</v>
      </c>
      <c r="O1640" s="26">
        <v>1631</v>
      </c>
      <c r="P1640" s="58">
        <v>0</v>
      </c>
    </row>
    <row r="1641" spans="12:16" x14ac:dyDescent="0.3">
      <c r="L1641" s="26">
        <v>1632</v>
      </c>
      <c r="M1641" s="58">
        <v>0</v>
      </c>
      <c r="O1641" s="26">
        <v>1632</v>
      </c>
      <c r="P1641" s="58">
        <v>0</v>
      </c>
    </row>
    <row r="1642" spans="12:16" x14ac:dyDescent="0.3">
      <c r="L1642" s="26">
        <v>1633</v>
      </c>
      <c r="M1642" s="58">
        <v>10620562.937074305</v>
      </c>
      <c r="O1642" s="26">
        <v>1633</v>
      </c>
      <c r="P1642" s="58">
        <v>10620562.937074305</v>
      </c>
    </row>
    <row r="1643" spans="12:16" x14ac:dyDescent="0.3">
      <c r="L1643" s="26">
        <v>1634</v>
      </c>
      <c r="M1643" s="58">
        <v>0</v>
      </c>
      <c r="O1643" s="26">
        <v>1634</v>
      </c>
      <c r="P1643" s="58">
        <v>0</v>
      </c>
    </row>
    <row r="1644" spans="12:16" x14ac:dyDescent="0.3">
      <c r="L1644" s="26">
        <v>1635</v>
      </c>
      <c r="M1644" s="58">
        <v>5242938.9755144268</v>
      </c>
      <c r="O1644" s="26">
        <v>1635</v>
      </c>
      <c r="P1644" s="58">
        <v>0</v>
      </c>
    </row>
    <row r="1645" spans="12:16" x14ac:dyDescent="0.3">
      <c r="L1645" s="26">
        <v>1636</v>
      </c>
      <c r="M1645" s="58">
        <v>19632692.151780564</v>
      </c>
      <c r="O1645" s="26">
        <v>1636</v>
      </c>
      <c r="P1645" s="58">
        <v>19632692.151780564</v>
      </c>
    </row>
    <row r="1646" spans="12:16" x14ac:dyDescent="0.3">
      <c r="L1646" s="26">
        <v>1637</v>
      </c>
      <c r="M1646" s="58">
        <v>44270643.729875945</v>
      </c>
      <c r="O1646" s="26">
        <v>1637</v>
      </c>
      <c r="P1646" s="58">
        <v>44270643.729875945</v>
      </c>
    </row>
    <row r="1647" spans="12:16" x14ac:dyDescent="0.3">
      <c r="L1647" s="26">
        <v>1638</v>
      </c>
      <c r="M1647" s="58">
        <v>0</v>
      </c>
      <c r="O1647" s="26">
        <v>1638</v>
      </c>
      <c r="P1647" s="58">
        <v>0</v>
      </c>
    </row>
    <row r="1648" spans="12:16" x14ac:dyDescent="0.3">
      <c r="L1648" s="26">
        <v>1639</v>
      </c>
      <c r="M1648" s="58">
        <v>23480315.974013887</v>
      </c>
      <c r="O1648" s="26">
        <v>1639</v>
      </c>
      <c r="P1648" s="58">
        <v>23480315.974013887</v>
      </c>
    </row>
    <row r="1649" spans="12:16" x14ac:dyDescent="0.3">
      <c r="L1649" s="26">
        <v>1640</v>
      </c>
      <c r="M1649" s="58">
        <v>14268749.851219185</v>
      </c>
      <c r="O1649" s="26">
        <v>1640</v>
      </c>
      <c r="P1649" s="58">
        <v>14268749.851219185</v>
      </c>
    </row>
    <row r="1650" spans="12:16" x14ac:dyDescent="0.3">
      <c r="L1650" s="26">
        <v>1641</v>
      </c>
      <c r="M1650" s="58">
        <v>0</v>
      </c>
      <c r="O1650" s="26">
        <v>1641</v>
      </c>
      <c r="P1650" s="58">
        <v>0</v>
      </c>
    </row>
    <row r="1651" spans="12:16" x14ac:dyDescent="0.3">
      <c r="L1651" s="26">
        <v>1642</v>
      </c>
      <c r="M1651" s="58">
        <v>0</v>
      </c>
      <c r="O1651" s="26">
        <v>1642</v>
      </c>
      <c r="P1651" s="58">
        <v>0</v>
      </c>
    </row>
    <row r="1652" spans="12:16" x14ac:dyDescent="0.3">
      <c r="L1652" s="26">
        <v>1643</v>
      </c>
      <c r="M1652" s="58">
        <v>5207786.9118757965</v>
      </c>
      <c r="O1652" s="26">
        <v>1643</v>
      </c>
      <c r="P1652" s="58">
        <v>5207786.9118757965</v>
      </c>
    </row>
    <row r="1653" spans="12:16" x14ac:dyDescent="0.3">
      <c r="L1653" s="26">
        <v>1644</v>
      </c>
      <c r="M1653" s="58">
        <v>20298739.951153789</v>
      </c>
      <c r="O1653" s="26">
        <v>1644</v>
      </c>
      <c r="P1653" s="58">
        <v>20298739.951153789</v>
      </c>
    </row>
    <row r="1654" spans="12:16" x14ac:dyDescent="0.3">
      <c r="L1654" s="26">
        <v>1645</v>
      </c>
      <c r="M1654" s="58">
        <v>27097109.188870244</v>
      </c>
      <c r="O1654" s="26">
        <v>1645</v>
      </c>
      <c r="P1654" s="58">
        <v>27097109.188870244</v>
      </c>
    </row>
    <row r="1655" spans="12:16" x14ac:dyDescent="0.3">
      <c r="L1655" s="26">
        <v>1646</v>
      </c>
      <c r="M1655" s="58">
        <v>0</v>
      </c>
      <c r="O1655" s="26">
        <v>1646</v>
      </c>
      <c r="P1655" s="58">
        <v>0</v>
      </c>
    </row>
    <row r="1656" spans="12:16" x14ac:dyDescent="0.3">
      <c r="L1656" s="26">
        <v>1647</v>
      </c>
      <c r="M1656" s="58">
        <v>0</v>
      </c>
      <c r="O1656" s="26">
        <v>1647</v>
      </c>
      <c r="P1656" s="58">
        <v>0</v>
      </c>
    </row>
    <row r="1657" spans="12:16" x14ac:dyDescent="0.3">
      <c r="L1657" s="26">
        <v>1648</v>
      </c>
      <c r="M1657" s="58">
        <v>0</v>
      </c>
      <c r="O1657" s="26">
        <v>1648</v>
      </c>
      <c r="P1657" s="58">
        <v>0</v>
      </c>
    </row>
    <row r="1658" spans="12:16" x14ac:dyDescent="0.3">
      <c r="L1658" s="26">
        <v>1649</v>
      </c>
      <c r="M1658" s="58">
        <v>36051804.832871377</v>
      </c>
      <c r="O1658" s="26">
        <v>1649</v>
      </c>
      <c r="P1658" s="58">
        <v>15483208.855817353</v>
      </c>
    </row>
    <row r="1659" spans="12:16" x14ac:dyDescent="0.3">
      <c r="L1659" s="26">
        <v>1650</v>
      </c>
      <c r="M1659" s="58">
        <v>6170626.9388192743</v>
      </c>
      <c r="O1659" s="26">
        <v>1650</v>
      </c>
      <c r="P1659" s="58">
        <v>6170626.9388192743</v>
      </c>
    </row>
    <row r="1660" spans="12:16" x14ac:dyDescent="0.3">
      <c r="L1660" s="26">
        <v>1651</v>
      </c>
      <c r="M1660" s="58">
        <v>39557999.108616784</v>
      </c>
      <c r="O1660" s="26">
        <v>1651</v>
      </c>
      <c r="P1660" s="58">
        <v>39557999.108616784</v>
      </c>
    </row>
    <row r="1661" spans="12:16" x14ac:dyDescent="0.3">
      <c r="L1661" s="26">
        <v>1652</v>
      </c>
      <c r="M1661" s="58">
        <v>23341379.926676836</v>
      </c>
      <c r="O1661" s="26">
        <v>1652</v>
      </c>
      <c r="P1661" s="58">
        <v>23341379.926676836</v>
      </c>
    </row>
    <row r="1662" spans="12:16" x14ac:dyDescent="0.3">
      <c r="L1662" s="26">
        <v>1653</v>
      </c>
      <c r="M1662" s="58">
        <v>8058745.4944848306</v>
      </c>
      <c r="O1662" s="26">
        <v>1653</v>
      </c>
      <c r="P1662" s="58">
        <v>8058745.4944848306</v>
      </c>
    </row>
    <row r="1663" spans="12:16" x14ac:dyDescent="0.3">
      <c r="L1663" s="26">
        <v>1654</v>
      </c>
      <c r="M1663" s="58">
        <v>0</v>
      </c>
      <c r="O1663" s="26">
        <v>1654</v>
      </c>
      <c r="P1663" s="58">
        <v>0</v>
      </c>
    </row>
    <row r="1664" spans="12:16" x14ac:dyDescent="0.3">
      <c r="L1664" s="26">
        <v>1655</v>
      </c>
      <c r="M1664" s="58">
        <v>0</v>
      </c>
      <c r="O1664" s="26">
        <v>1655</v>
      </c>
      <c r="P1664" s="58">
        <v>0</v>
      </c>
    </row>
    <row r="1665" spans="12:16" x14ac:dyDescent="0.3">
      <c r="L1665" s="26">
        <v>1656</v>
      </c>
      <c r="M1665" s="58">
        <v>7566163.2743073581</v>
      </c>
      <c r="O1665" s="26">
        <v>1656</v>
      </c>
      <c r="P1665" s="58">
        <v>7566163.2743073581</v>
      </c>
    </row>
    <row r="1666" spans="12:16" x14ac:dyDescent="0.3">
      <c r="L1666" s="26">
        <v>1657</v>
      </c>
      <c r="M1666" s="58">
        <v>10717063.314151771</v>
      </c>
      <c r="O1666" s="26">
        <v>1657</v>
      </c>
      <c r="P1666" s="58">
        <v>10717063.314151771</v>
      </c>
    </row>
    <row r="1667" spans="12:16" x14ac:dyDescent="0.3">
      <c r="L1667" s="26">
        <v>1658</v>
      </c>
      <c r="M1667" s="58">
        <v>0</v>
      </c>
      <c r="O1667" s="26">
        <v>1658</v>
      </c>
      <c r="P1667" s="58">
        <v>0</v>
      </c>
    </row>
    <row r="1668" spans="12:16" x14ac:dyDescent="0.3">
      <c r="L1668" s="26">
        <v>1659</v>
      </c>
      <c r="M1668" s="58">
        <v>31654970.18611145</v>
      </c>
      <c r="O1668" s="26">
        <v>1659</v>
      </c>
      <c r="P1668" s="58">
        <v>31654970.18611145</v>
      </c>
    </row>
    <row r="1669" spans="12:16" x14ac:dyDescent="0.3">
      <c r="L1669" s="26">
        <v>1660</v>
      </c>
      <c r="M1669" s="58">
        <v>0</v>
      </c>
      <c r="O1669" s="26">
        <v>1660</v>
      </c>
      <c r="P1669" s="58">
        <v>0</v>
      </c>
    </row>
    <row r="1670" spans="12:16" x14ac:dyDescent="0.3">
      <c r="L1670" s="26">
        <v>1661</v>
      </c>
      <c r="M1670" s="58">
        <v>27388859.748639587</v>
      </c>
      <c r="O1670" s="26">
        <v>1661</v>
      </c>
      <c r="P1670" s="58">
        <v>27388859.748639587</v>
      </c>
    </row>
    <row r="1671" spans="12:16" x14ac:dyDescent="0.3">
      <c r="L1671" s="26">
        <v>1662</v>
      </c>
      <c r="M1671" s="58">
        <v>29816838.94177185</v>
      </c>
      <c r="O1671" s="26">
        <v>1662</v>
      </c>
      <c r="P1671" s="58">
        <v>29816838.94177185</v>
      </c>
    </row>
    <row r="1672" spans="12:16" x14ac:dyDescent="0.3">
      <c r="L1672" s="26">
        <v>1663</v>
      </c>
      <c r="M1672" s="58">
        <v>11532234.894915905</v>
      </c>
      <c r="O1672" s="26">
        <v>1663</v>
      </c>
      <c r="P1672" s="58">
        <v>11532234.894915905</v>
      </c>
    </row>
    <row r="1673" spans="12:16" x14ac:dyDescent="0.3">
      <c r="L1673" s="26">
        <v>1664</v>
      </c>
      <c r="M1673" s="58">
        <v>0</v>
      </c>
      <c r="O1673" s="26">
        <v>1664</v>
      </c>
      <c r="P1673" s="58">
        <v>0</v>
      </c>
    </row>
    <row r="1674" spans="12:16" x14ac:dyDescent="0.3">
      <c r="L1674" s="26">
        <v>1665</v>
      </c>
      <c r="M1674" s="58">
        <v>0</v>
      </c>
      <c r="O1674" s="26">
        <v>1665</v>
      </c>
      <c r="P1674" s="58">
        <v>0</v>
      </c>
    </row>
    <row r="1675" spans="12:16" x14ac:dyDescent="0.3">
      <c r="L1675" s="26">
        <v>1666</v>
      </c>
      <c r="M1675" s="58">
        <v>18154408.45151953</v>
      </c>
      <c r="O1675" s="26">
        <v>1666</v>
      </c>
      <c r="P1675" s="58">
        <v>0</v>
      </c>
    </row>
    <row r="1676" spans="12:16" x14ac:dyDescent="0.3">
      <c r="L1676" s="26">
        <v>1667</v>
      </c>
      <c r="M1676" s="58">
        <v>8938848.0488829892</v>
      </c>
      <c r="O1676" s="26">
        <v>1667</v>
      </c>
      <c r="P1676" s="58">
        <v>0</v>
      </c>
    </row>
    <row r="1677" spans="12:16" x14ac:dyDescent="0.3">
      <c r="L1677" s="26">
        <v>1668</v>
      </c>
      <c r="M1677" s="58">
        <v>9353036.2960307915</v>
      </c>
      <c r="O1677" s="26">
        <v>1668</v>
      </c>
      <c r="P1677" s="58">
        <v>9353036.2960307915</v>
      </c>
    </row>
    <row r="1678" spans="12:16" x14ac:dyDescent="0.3">
      <c r="L1678" s="26">
        <v>1669</v>
      </c>
      <c r="M1678" s="58">
        <v>0</v>
      </c>
      <c r="O1678" s="26">
        <v>1669</v>
      </c>
      <c r="P1678" s="58">
        <v>0</v>
      </c>
    </row>
    <row r="1679" spans="12:16" x14ac:dyDescent="0.3">
      <c r="L1679" s="26">
        <v>1670</v>
      </c>
      <c r="M1679" s="58">
        <v>15577957.736216258</v>
      </c>
      <c r="O1679" s="26">
        <v>1670</v>
      </c>
      <c r="P1679" s="58">
        <v>15577957.736216258</v>
      </c>
    </row>
    <row r="1680" spans="12:16" x14ac:dyDescent="0.3">
      <c r="L1680" s="26">
        <v>1671</v>
      </c>
      <c r="M1680" s="58">
        <v>8093567.5460944967</v>
      </c>
      <c r="O1680" s="26">
        <v>1671</v>
      </c>
      <c r="P1680" s="58">
        <v>8093567.5460944967</v>
      </c>
    </row>
    <row r="1681" spans="12:16" x14ac:dyDescent="0.3">
      <c r="L1681" s="26">
        <v>1672</v>
      </c>
      <c r="M1681" s="58">
        <v>14242503.169559354</v>
      </c>
      <c r="O1681" s="26">
        <v>1672</v>
      </c>
      <c r="P1681" s="58">
        <v>14242503.169559354</v>
      </c>
    </row>
    <row r="1682" spans="12:16" x14ac:dyDescent="0.3">
      <c r="L1682" s="26">
        <v>1673</v>
      </c>
      <c r="M1682" s="58">
        <v>0</v>
      </c>
      <c r="O1682" s="26">
        <v>1673</v>
      </c>
      <c r="P1682" s="58">
        <v>0</v>
      </c>
    </row>
    <row r="1683" spans="12:16" x14ac:dyDescent="0.3">
      <c r="L1683" s="26">
        <v>1674</v>
      </c>
      <c r="M1683" s="58">
        <v>0</v>
      </c>
      <c r="O1683" s="26">
        <v>1674</v>
      </c>
      <c r="P1683" s="58">
        <v>0</v>
      </c>
    </row>
    <row r="1684" spans="12:16" x14ac:dyDescent="0.3">
      <c r="L1684" s="26">
        <v>1675</v>
      </c>
      <c r="M1684" s="58">
        <v>8898495.8754222058</v>
      </c>
      <c r="O1684" s="26">
        <v>1675</v>
      </c>
      <c r="P1684" s="58">
        <v>8898495.8754222058</v>
      </c>
    </row>
    <row r="1685" spans="12:16" x14ac:dyDescent="0.3">
      <c r="L1685" s="26">
        <v>1676</v>
      </c>
      <c r="M1685" s="58">
        <v>0</v>
      </c>
      <c r="O1685" s="26">
        <v>1676</v>
      </c>
      <c r="P1685" s="58">
        <v>0</v>
      </c>
    </row>
    <row r="1686" spans="12:16" x14ac:dyDescent="0.3">
      <c r="L1686" s="26">
        <v>1677</v>
      </c>
      <c r="M1686" s="58">
        <v>30113763.000756055</v>
      </c>
      <c r="O1686" s="26">
        <v>1677</v>
      </c>
      <c r="P1686" s="58">
        <v>30113763.000756055</v>
      </c>
    </row>
    <row r="1687" spans="12:16" x14ac:dyDescent="0.3">
      <c r="L1687" s="26">
        <v>1678</v>
      </c>
      <c r="M1687" s="58">
        <v>10547348.228634944</v>
      </c>
      <c r="O1687" s="26">
        <v>1678</v>
      </c>
      <c r="P1687" s="58">
        <v>10547348.228634944</v>
      </c>
    </row>
    <row r="1688" spans="12:16" x14ac:dyDescent="0.3">
      <c r="L1688" s="26">
        <v>1679</v>
      </c>
      <c r="M1688" s="58">
        <v>0</v>
      </c>
      <c r="O1688" s="26">
        <v>1679</v>
      </c>
      <c r="P1688" s="58">
        <v>0</v>
      </c>
    </row>
    <row r="1689" spans="12:16" x14ac:dyDescent="0.3">
      <c r="L1689" s="26">
        <v>1680</v>
      </c>
      <c r="M1689" s="58">
        <v>0</v>
      </c>
      <c r="O1689" s="26">
        <v>1680</v>
      </c>
      <c r="P1689" s="58">
        <v>0</v>
      </c>
    </row>
    <row r="1690" spans="12:16" x14ac:dyDescent="0.3">
      <c r="L1690" s="26">
        <v>1681</v>
      </c>
      <c r="M1690" s="58">
        <v>15853448.51859244</v>
      </c>
      <c r="O1690" s="26">
        <v>1681</v>
      </c>
      <c r="P1690" s="58">
        <v>15853448.51859244</v>
      </c>
    </row>
    <row r="1691" spans="12:16" x14ac:dyDescent="0.3">
      <c r="L1691" s="26">
        <v>1682</v>
      </c>
      <c r="M1691" s="58">
        <v>8652801.3836858217</v>
      </c>
      <c r="O1691" s="26">
        <v>1682</v>
      </c>
      <c r="P1691" s="58">
        <v>0</v>
      </c>
    </row>
    <row r="1692" spans="12:16" x14ac:dyDescent="0.3">
      <c r="L1692" s="26">
        <v>1683</v>
      </c>
      <c r="M1692" s="58">
        <v>0</v>
      </c>
      <c r="O1692" s="26">
        <v>1683</v>
      </c>
      <c r="P1692" s="58">
        <v>0</v>
      </c>
    </row>
    <row r="1693" spans="12:16" x14ac:dyDescent="0.3">
      <c r="L1693" s="26">
        <v>1684</v>
      </c>
      <c r="M1693" s="58">
        <v>0</v>
      </c>
      <c r="O1693" s="26">
        <v>1684</v>
      </c>
      <c r="P1693" s="58">
        <v>0</v>
      </c>
    </row>
    <row r="1694" spans="12:16" x14ac:dyDescent="0.3">
      <c r="L1694" s="26">
        <v>1685</v>
      </c>
      <c r="M1694" s="58">
        <v>23707626.924926773</v>
      </c>
      <c r="O1694" s="26">
        <v>1685</v>
      </c>
      <c r="P1694" s="58">
        <v>23707626.924926773</v>
      </c>
    </row>
    <row r="1695" spans="12:16" x14ac:dyDescent="0.3">
      <c r="L1695" s="26">
        <v>1686</v>
      </c>
      <c r="M1695" s="58">
        <v>18233300.787213866</v>
      </c>
      <c r="O1695" s="26">
        <v>1686</v>
      </c>
      <c r="P1695" s="58">
        <v>18233300.787213866</v>
      </c>
    </row>
    <row r="1696" spans="12:16" x14ac:dyDescent="0.3">
      <c r="L1696" s="26">
        <v>1687</v>
      </c>
      <c r="M1696" s="58">
        <v>25373824.485824902</v>
      </c>
      <c r="O1696" s="26">
        <v>1687</v>
      </c>
      <c r="P1696" s="58">
        <v>25373824.485824902</v>
      </c>
    </row>
    <row r="1697" spans="12:16" x14ac:dyDescent="0.3">
      <c r="L1697" s="26">
        <v>1688</v>
      </c>
      <c r="M1697" s="58">
        <v>0</v>
      </c>
      <c r="O1697" s="26">
        <v>1688</v>
      </c>
      <c r="P1697" s="58">
        <v>0</v>
      </c>
    </row>
    <row r="1698" spans="12:16" x14ac:dyDescent="0.3">
      <c r="L1698" s="26">
        <v>1689</v>
      </c>
      <c r="M1698" s="58">
        <v>0</v>
      </c>
      <c r="O1698" s="26">
        <v>1689</v>
      </c>
      <c r="P1698" s="58">
        <v>0</v>
      </c>
    </row>
    <row r="1699" spans="12:16" x14ac:dyDescent="0.3">
      <c r="L1699" s="26">
        <v>1690</v>
      </c>
      <c r="M1699" s="58">
        <v>9504199.4536694158</v>
      </c>
      <c r="O1699" s="26">
        <v>1690</v>
      </c>
      <c r="P1699" s="58">
        <v>0</v>
      </c>
    </row>
    <row r="1700" spans="12:16" x14ac:dyDescent="0.3">
      <c r="L1700" s="26">
        <v>1691</v>
      </c>
      <c r="M1700" s="58">
        <v>27224015.277408406</v>
      </c>
      <c r="O1700" s="26">
        <v>1691</v>
      </c>
      <c r="P1700" s="58">
        <v>27224015.277408406</v>
      </c>
    </row>
    <row r="1701" spans="12:16" x14ac:dyDescent="0.3">
      <c r="L1701" s="26">
        <v>1692</v>
      </c>
      <c r="M1701" s="58">
        <v>0</v>
      </c>
      <c r="O1701" s="26">
        <v>1692</v>
      </c>
      <c r="P1701" s="58">
        <v>0</v>
      </c>
    </row>
    <row r="1702" spans="12:16" x14ac:dyDescent="0.3">
      <c r="L1702" s="26">
        <v>1693</v>
      </c>
      <c r="M1702" s="58">
        <v>0</v>
      </c>
      <c r="O1702" s="26">
        <v>1693</v>
      </c>
      <c r="P1702" s="58">
        <v>0</v>
      </c>
    </row>
    <row r="1703" spans="12:16" x14ac:dyDescent="0.3">
      <c r="L1703" s="26">
        <v>1694</v>
      </c>
      <c r="M1703" s="58">
        <v>0</v>
      </c>
      <c r="O1703" s="26">
        <v>1694</v>
      </c>
      <c r="P1703" s="58">
        <v>0</v>
      </c>
    </row>
    <row r="1704" spans="12:16" x14ac:dyDescent="0.3">
      <c r="L1704" s="26">
        <v>1695</v>
      </c>
      <c r="M1704" s="58">
        <v>20806205.65747273</v>
      </c>
      <c r="O1704" s="26">
        <v>1695</v>
      </c>
      <c r="P1704" s="58">
        <v>20806205.65747273</v>
      </c>
    </row>
    <row r="1705" spans="12:16" x14ac:dyDescent="0.3">
      <c r="L1705" s="26">
        <v>1696</v>
      </c>
      <c r="M1705" s="58">
        <v>9495121.1708716266</v>
      </c>
      <c r="O1705" s="26">
        <v>1696</v>
      </c>
      <c r="P1705" s="58">
        <v>0</v>
      </c>
    </row>
    <row r="1706" spans="12:16" x14ac:dyDescent="0.3">
      <c r="L1706" s="26">
        <v>1697</v>
      </c>
      <c r="M1706" s="58">
        <v>0</v>
      </c>
      <c r="O1706" s="26">
        <v>1697</v>
      </c>
      <c r="P1706" s="58">
        <v>0</v>
      </c>
    </row>
    <row r="1707" spans="12:16" x14ac:dyDescent="0.3">
      <c r="L1707" s="26">
        <v>1698</v>
      </c>
      <c r="M1707" s="58">
        <v>0</v>
      </c>
      <c r="O1707" s="26">
        <v>1698</v>
      </c>
      <c r="P1707" s="58">
        <v>0</v>
      </c>
    </row>
    <row r="1708" spans="12:16" x14ac:dyDescent="0.3">
      <c r="L1708" s="26">
        <v>1699</v>
      </c>
      <c r="M1708" s="58">
        <v>0</v>
      </c>
      <c r="O1708" s="26">
        <v>1699</v>
      </c>
      <c r="P1708" s="58">
        <v>0</v>
      </c>
    </row>
    <row r="1709" spans="12:16" x14ac:dyDescent="0.3">
      <c r="L1709" s="26">
        <v>1700</v>
      </c>
      <c r="M1709" s="58">
        <v>0</v>
      </c>
      <c r="O1709" s="26">
        <v>1700</v>
      </c>
      <c r="P1709" s="58">
        <v>0</v>
      </c>
    </row>
    <row r="1710" spans="12:16" x14ac:dyDescent="0.3">
      <c r="L1710" s="26">
        <v>1701</v>
      </c>
      <c r="M1710" s="58">
        <v>0</v>
      </c>
      <c r="O1710" s="26">
        <v>1701</v>
      </c>
      <c r="P1710" s="58">
        <v>0</v>
      </c>
    </row>
    <row r="1711" spans="12:16" x14ac:dyDescent="0.3">
      <c r="L1711" s="26">
        <v>1702</v>
      </c>
      <c r="M1711" s="58">
        <v>19429710.773618713</v>
      </c>
      <c r="O1711" s="26">
        <v>1702</v>
      </c>
      <c r="P1711" s="58">
        <v>19429710.773618713</v>
      </c>
    </row>
    <row r="1712" spans="12:16" x14ac:dyDescent="0.3">
      <c r="L1712" s="26">
        <v>1703</v>
      </c>
      <c r="M1712" s="58">
        <v>0</v>
      </c>
      <c r="O1712" s="26">
        <v>1703</v>
      </c>
      <c r="P1712" s="58">
        <v>0</v>
      </c>
    </row>
    <row r="1713" spans="12:16" x14ac:dyDescent="0.3">
      <c r="L1713" s="26">
        <v>1704</v>
      </c>
      <c r="M1713" s="58">
        <v>0</v>
      </c>
      <c r="O1713" s="26">
        <v>1704</v>
      </c>
      <c r="P1713" s="58">
        <v>0</v>
      </c>
    </row>
    <row r="1714" spans="12:16" x14ac:dyDescent="0.3">
      <c r="L1714" s="26">
        <v>1705</v>
      </c>
      <c r="M1714" s="58">
        <v>17167065.69097155</v>
      </c>
      <c r="O1714" s="26">
        <v>1705</v>
      </c>
      <c r="P1714" s="58">
        <v>17167065.69097155</v>
      </c>
    </row>
    <row r="1715" spans="12:16" x14ac:dyDescent="0.3">
      <c r="L1715" s="26">
        <v>1706</v>
      </c>
      <c r="M1715" s="58">
        <v>12857679.02255911</v>
      </c>
      <c r="O1715" s="26">
        <v>1706</v>
      </c>
      <c r="P1715" s="58">
        <v>0</v>
      </c>
    </row>
    <row r="1716" spans="12:16" x14ac:dyDescent="0.3">
      <c r="L1716" s="26">
        <v>1707</v>
      </c>
      <c r="M1716" s="58">
        <v>14116789.146745745</v>
      </c>
      <c r="O1716" s="26">
        <v>1707</v>
      </c>
      <c r="P1716" s="58">
        <v>14116789.146745745</v>
      </c>
    </row>
    <row r="1717" spans="12:16" x14ac:dyDescent="0.3">
      <c r="L1717" s="26">
        <v>1708</v>
      </c>
      <c r="M1717" s="58">
        <v>23589908.873829953</v>
      </c>
      <c r="O1717" s="26">
        <v>1708</v>
      </c>
      <c r="P1717" s="58">
        <v>0</v>
      </c>
    </row>
    <row r="1718" spans="12:16" x14ac:dyDescent="0.3">
      <c r="L1718" s="26">
        <v>1709</v>
      </c>
      <c r="M1718" s="58">
        <v>18779242.1963167</v>
      </c>
      <c r="O1718" s="26">
        <v>1709</v>
      </c>
      <c r="P1718" s="58">
        <v>0</v>
      </c>
    </row>
    <row r="1719" spans="12:16" x14ac:dyDescent="0.3">
      <c r="L1719" s="26">
        <v>1710</v>
      </c>
      <c r="M1719" s="58">
        <v>0</v>
      </c>
      <c r="O1719" s="26">
        <v>1710</v>
      </c>
      <c r="P1719" s="58">
        <v>0</v>
      </c>
    </row>
    <row r="1720" spans="12:16" x14ac:dyDescent="0.3">
      <c r="L1720" s="26">
        <v>1711</v>
      </c>
      <c r="M1720" s="58">
        <v>0</v>
      </c>
      <c r="O1720" s="26">
        <v>1711</v>
      </c>
      <c r="P1720" s="58">
        <v>0</v>
      </c>
    </row>
    <row r="1721" spans="12:16" x14ac:dyDescent="0.3">
      <c r="L1721" s="26">
        <v>1712</v>
      </c>
      <c r="M1721" s="58">
        <v>0</v>
      </c>
      <c r="O1721" s="26">
        <v>1712</v>
      </c>
      <c r="P1721" s="58">
        <v>0</v>
      </c>
    </row>
    <row r="1722" spans="12:16" x14ac:dyDescent="0.3">
      <c r="L1722" s="26">
        <v>1713</v>
      </c>
      <c r="M1722" s="58">
        <v>0</v>
      </c>
      <c r="O1722" s="26">
        <v>1713</v>
      </c>
      <c r="P1722" s="58">
        <v>0</v>
      </c>
    </row>
    <row r="1723" spans="12:16" x14ac:dyDescent="0.3">
      <c r="L1723" s="26">
        <v>1714</v>
      </c>
      <c r="M1723" s="58">
        <v>18726253.956973743</v>
      </c>
      <c r="O1723" s="26">
        <v>1714</v>
      </c>
      <c r="P1723" s="58">
        <v>0</v>
      </c>
    </row>
    <row r="1724" spans="12:16" x14ac:dyDescent="0.3">
      <c r="L1724" s="26">
        <v>1715</v>
      </c>
      <c r="M1724" s="58">
        <v>11579830.006040415</v>
      </c>
      <c r="O1724" s="26">
        <v>1715</v>
      </c>
      <c r="P1724" s="58">
        <v>11579830.006040415</v>
      </c>
    </row>
    <row r="1725" spans="12:16" x14ac:dyDescent="0.3">
      <c r="L1725" s="26">
        <v>1716</v>
      </c>
      <c r="M1725" s="58">
        <v>0</v>
      </c>
      <c r="O1725" s="26">
        <v>1716</v>
      </c>
      <c r="P1725" s="58">
        <v>0</v>
      </c>
    </row>
    <row r="1726" spans="12:16" x14ac:dyDescent="0.3">
      <c r="L1726" s="26">
        <v>1717</v>
      </c>
      <c r="M1726" s="58">
        <v>0</v>
      </c>
      <c r="O1726" s="26">
        <v>1717</v>
      </c>
      <c r="P1726" s="58">
        <v>0</v>
      </c>
    </row>
    <row r="1727" spans="12:16" x14ac:dyDescent="0.3">
      <c r="L1727" s="26">
        <v>1718</v>
      </c>
      <c r="M1727" s="58">
        <v>0</v>
      </c>
      <c r="O1727" s="26">
        <v>1718</v>
      </c>
      <c r="P1727" s="58">
        <v>0</v>
      </c>
    </row>
    <row r="1728" spans="12:16" x14ac:dyDescent="0.3">
      <c r="L1728" s="26">
        <v>1719</v>
      </c>
      <c r="M1728" s="58">
        <v>40394244.622398779</v>
      </c>
      <c r="O1728" s="26">
        <v>1719</v>
      </c>
      <c r="P1728" s="58">
        <v>40394244.622398779</v>
      </c>
    </row>
    <row r="1729" spans="12:16" x14ac:dyDescent="0.3">
      <c r="L1729" s="26">
        <v>1720</v>
      </c>
      <c r="M1729" s="58">
        <v>0</v>
      </c>
      <c r="O1729" s="26">
        <v>1720</v>
      </c>
      <c r="P1729" s="58">
        <v>0</v>
      </c>
    </row>
    <row r="1730" spans="12:16" x14ac:dyDescent="0.3">
      <c r="L1730" s="26">
        <v>1721</v>
      </c>
      <c r="M1730" s="58">
        <v>0</v>
      </c>
      <c r="O1730" s="26">
        <v>1721</v>
      </c>
      <c r="P1730" s="58">
        <v>0</v>
      </c>
    </row>
    <row r="1731" spans="12:16" x14ac:dyDescent="0.3">
      <c r="L1731" s="26">
        <v>1722</v>
      </c>
      <c r="M1731" s="58">
        <v>28825271.041644718</v>
      </c>
      <c r="O1731" s="26">
        <v>1722</v>
      </c>
      <c r="P1731" s="58">
        <v>28825271.041644718</v>
      </c>
    </row>
    <row r="1732" spans="12:16" x14ac:dyDescent="0.3">
      <c r="L1732" s="26">
        <v>1723</v>
      </c>
      <c r="M1732" s="58">
        <v>0</v>
      </c>
      <c r="O1732" s="26">
        <v>1723</v>
      </c>
      <c r="P1732" s="58">
        <v>0</v>
      </c>
    </row>
    <row r="1733" spans="12:16" x14ac:dyDescent="0.3">
      <c r="L1733" s="26">
        <v>1724</v>
      </c>
      <c r="M1733" s="58">
        <v>0</v>
      </c>
      <c r="O1733" s="26">
        <v>1724</v>
      </c>
      <c r="P1733" s="58">
        <v>0</v>
      </c>
    </row>
    <row r="1734" spans="12:16" x14ac:dyDescent="0.3">
      <c r="L1734" s="26">
        <v>1725</v>
      </c>
      <c r="M1734" s="58">
        <v>0</v>
      </c>
      <c r="O1734" s="26">
        <v>1725</v>
      </c>
      <c r="P1734" s="58">
        <v>0</v>
      </c>
    </row>
    <row r="1735" spans="12:16" x14ac:dyDescent="0.3">
      <c r="L1735" s="26">
        <v>1726</v>
      </c>
      <c r="M1735" s="58">
        <v>0</v>
      </c>
      <c r="O1735" s="26">
        <v>1726</v>
      </c>
      <c r="P1735" s="58">
        <v>0</v>
      </c>
    </row>
    <row r="1736" spans="12:16" x14ac:dyDescent="0.3">
      <c r="L1736" s="26">
        <v>1727</v>
      </c>
      <c r="M1736" s="58">
        <v>18903405.82402711</v>
      </c>
      <c r="O1736" s="26">
        <v>1727</v>
      </c>
      <c r="P1736" s="58">
        <v>18903405.82402711</v>
      </c>
    </row>
    <row r="1737" spans="12:16" x14ac:dyDescent="0.3">
      <c r="L1737" s="26">
        <v>1728</v>
      </c>
      <c r="M1737" s="58">
        <v>38203083.755227476</v>
      </c>
      <c r="O1737" s="26">
        <v>1728</v>
      </c>
      <c r="P1737" s="58">
        <v>38203083.755227476</v>
      </c>
    </row>
    <row r="1738" spans="12:16" x14ac:dyDescent="0.3">
      <c r="L1738" s="26">
        <v>1729</v>
      </c>
      <c r="M1738" s="58">
        <v>34089032.79393284</v>
      </c>
      <c r="O1738" s="26">
        <v>1729</v>
      </c>
      <c r="P1738" s="58">
        <v>34089032.79393284</v>
      </c>
    </row>
    <row r="1739" spans="12:16" x14ac:dyDescent="0.3">
      <c r="L1739" s="26">
        <v>1730</v>
      </c>
      <c r="M1739" s="58">
        <v>0</v>
      </c>
      <c r="O1739" s="26">
        <v>1730</v>
      </c>
      <c r="P1739" s="58">
        <v>0</v>
      </c>
    </row>
    <row r="1740" spans="12:16" x14ac:dyDescent="0.3">
      <c r="L1740" s="26">
        <v>1731</v>
      </c>
      <c r="M1740" s="58">
        <v>15662957.634789785</v>
      </c>
      <c r="O1740" s="26">
        <v>1731</v>
      </c>
      <c r="P1740" s="58">
        <v>15662957.634789785</v>
      </c>
    </row>
    <row r="1741" spans="12:16" x14ac:dyDescent="0.3">
      <c r="L1741" s="26">
        <v>1732</v>
      </c>
      <c r="M1741" s="58">
        <v>0</v>
      </c>
      <c r="O1741" s="26">
        <v>1732</v>
      </c>
      <c r="P1741" s="58">
        <v>0</v>
      </c>
    </row>
    <row r="1742" spans="12:16" x14ac:dyDescent="0.3">
      <c r="L1742" s="26">
        <v>1733</v>
      </c>
      <c r="M1742" s="58">
        <v>0</v>
      </c>
      <c r="O1742" s="26">
        <v>1733</v>
      </c>
      <c r="P1742" s="58">
        <v>0</v>
      </c>
    </row>
    <row r="1743" spans="12:16" x14ac:dyDescent="0.3">
      <c r="L1743" s="26">
        <v>1734</v>
      </c>
      <c r="M1743" s="58">
        <v>0</v>
      </c>
      <c r="O1743" s="26">
        <v>1734</v>
      </c>
      <c r="P1743" s="58">
        <v>0</v>
      </c>
    </row>
    <row r="1744" spans="12:16" x14ac:dyDescent="0.3">
      <c r="L1744" s="26">
        <v>1735</v>
      </c>
      <c r="M1744" s="58">
        <v>0</v>
      </c>
      <c r="O1744" s="26">
        <v>1735</v>
      </c>
      <c r="P1744" s="58">
        <v>0</v>
      </c>
    </row>
    <row r="1745" spans="12:16" x14ac:dyDescent="0.3">
      <c r="L1745" s="26">
        <v>1736</v>
      </c>
      <c r="M1745" s="58">
        <v>0</v>
      </c>
      <c r="O1745" s="26">
        <v>1736</v>
      </c>
      <c r="P1745" s="58">
        <v>0</v>
      </c>
    </row>
    <row r="1746" spans="12:16" x14ac:dyDescent="0.3">
      <c r="L1746" s="26">
        <v>1737</v>
      </c>
      <c r="M1746" s="58">
        <v>15497161.800705347</v>
      </c>
      <c r="O1746" s="26">
        <v>1737</v>
      </c>
      <c r="P1746" s="58">
        <v>15497161.800705347</v>
      </c>
    </row>
    <row r="1747" spans="12:16" x14ac:dyDescent="0.3">
      <c r="L1747" s="26">
        <v>1738</v>
      </c>
      <c r="M1747" s="58">
        <v>0</v>
      </c>
      <c r="O1747" s="26">
        <v>1738</v>
      </c>
      <c r="P1747" s="58">
        <v>0</v>
      </c>
    </row>
    <row r="1748" spans="12:16" x14ac:dyDescent="0.3">
      <c r="L1748" s="26">
        <v>1739</v>
      </c>
      <c r="M1748" s="58">
        <v>0</v>
      </c>
      <c r="O1748" s="26">
        <v>1739</v>
      </c>
      <c r="P1748" s="58">
        <v>0</v>
      </c>
    </row>
    <row r="1749" spans="12:16" x14ac:dyDescent="0.3">
      <c r="L1749" s="26">
        <v>1740</v>
      </c>
      <c r="M1749" s="58">
        <v>17300612.002884541</v>
      </c>
      <c r="O1749" s="26">
        <v>1740</v>
      </c>
      <c r="P1749" s="58">
        <v>17300612.002884541</v>
      </c>
    </row>
    <row r="1750" spans="12:16" x14ac:dyDescent="0.3">
      <c r="L1750" s="26">
        <v>1741</v>
      </c>
      <c r="M1750" s="58">
        <v>11556494.740787229</v>
      </c>
      <c r="O1750" s="26">
        <v>1741</v>
      </c>
      <c r="P1750" s="58">
        <v>11556494.740787229</v>
      </c>
    </row>
    <row r="1751" spans="12:16" x14ac:dyDescent="0.3">
      <c r="L1751" s="26">
        <v>1742</v>
      </c>
      <c r="M1751" s="58">
        <v>24672934.331095859</v>
      </c>
      <c r="O1751" s="26">
        <v>1742</v>
      </c>
      <c r="P1751" s="58">
        <v>24672934.331095859</v>
      </c>
    </row>
    <row r="1752" spans="12:16" x14ac:dyDescent="0.3">
      <c r="L1752" s="26">
        <v>1743</v>
      </c>
      <c r="M1752" s="58">
        <v>0</v>
      </c>
      <c r="O1752" s="26">
        <v>1743</v>
      </c>
      <c r="P1752" s="58">
        <v>0</v>
      </c>
    </row>
    <row r="1753" spans="12:16" x14ac:dyDescent="0.3">
      <c r="L1753" s="26">
        <v>1744</v>
      </c>
      <c r="M1753" s="58">
        <v>16810429.768264305</v>
      </c>
      <c r="O1753" s="26">
        <v>1744</v>
      </c>
      <c r="P1753" s="58">
        <v>16810429.768264305</v>
      </c>
    </row>
    <row r="1754" spans="12:16" x14ac:dyDescent="0.3">
      <c r="L1754" s="26">
        <v>1745</v>
      </c>
      <c r="M1754" s="58">
        <v>0</v>
      </c>
      <c r="O1754" s="26">
        <v>1745</v>
      </c>
      <c r="P1754" s="58">
        <v>0</v>
      </c>
    </row>
    <row r="1755" spans="12:16" x14ac:dyDescent="0.3">
      <c r="L1755" s="26">
        <v>1746</v>
      </c>
      <c r="M1755" s="58">
        <v>0</v>
      </c>
      <c r="O1755" s="26">
        <v>1746</v>
      </c>
      <c r="P1755" s="58">
        <v>0</v>
      </c>
    </row>
    <row r="1756" spans="12:16" x14ac:dyDescent="0.3">
      <c r="L1756" s="26">
        <v>1747</v>
      </c>
      <c r="M1756" s="58">
        <v>0</v>
      </c>
      <c r="O1756" s="26">
        <v>1747</v>
      </c>
      <c r="P1756" s="58">
        <v>0</v>
      </c>
    </row>
    <row r="1757" spans="12:16" x14ac:dyDescent="0.3">
      <c r="L1757" s="26">
        <v>1748</v>
      </c>
      <c r="M1757" s="58">
        <v>0</v>
      </c>
      <c r="O1757" s="26">
        <v>1748</v>
      </c>
      <c r="P1757" s="58">
        <v>0</v>
      </c>
    </row>
    <row r="1758" spans="12:16" x14ac:dyDescent="0.3">
      <c r="L1758" s="26">
        <v>1749</v>
      </c>
      <c r="M1758" s="58">
        <v>0</v>
      </c>
      <c r="O1758" s="26">
        <v>1749</v>
      </c>
      <c r="P1758" s="58">
        <v>0</v>
      </c>
    </row>
    <row r="1759" spans="12:16" x14ac:dyDescent="0.3">
      <c r="L1759" s="26">
        <v>1750</v>
      </c>
      <c r="M1759" s="58">
        <v>0</v>
      </c>
      <c r="O1759" s="26">
        <v>1750</v>
      </c>
      <c r="P1759" s="58">
        <v>0</v>
      </c>
    </row>
    <row r="1760" spans="12:16" x14ac:dyDescent="0.3">
      <c r="L1760" s="26">
        <v>1751</v>
      </c>
      <c r="M1760" s="58">
        <v>0</v>
      </c>
      <c r="O1760" s="26">
        <v>1751</v>
      </c>
      <c r="P1760" s="58">
        <v>0</v>
      </c>
    </row>
    <row r="1761" spans="12:16" x14ac:dyDescent="0.3">
      <c r="L1761" s="26">
        <v>1752</v>
      </c>
      <c r="M1761" s="58">
        <v>20717747.279842578</v>
      </c>
      <c r="O1761" s="26">
        <v>1752</v>
      </c>
      <c r="P1761" s="58">
        <v>20717747.279842578</v>
      </c>
    </row>
    <row r="1762" spans="12:16" x14ac:dyDescent="0.3">
      <c r="L1762" s="26">
        <v>1753</v>
      </c>
      <c r="M1762" s="58">
        <v>0</v>
      </c>
      <c r="O1762" s="26">
        <v>1753</v>
      </c>
      <c r="P1762" s="58">
        <v>0</v>
      </c>
    </row>
    <row r="1763" spans="12:16" x14ac:dyDescent="0.3">
      <c r="L1763" s="26">
        <v>1754</v>
      </c>
      <c r="M1763" s="58">
        <v>0</v>
      </c>
      <c r="O1763" s="26">
        <v>1754</v>
      </c>
      <c r="P1763" s="58">
        <v>0</v>
      </c>
    </row>
    <row r="1764" spans="12:16" x14ac:dyDescent="0.3">
      <c r="L1764" s="26">
        <v>1755</v>
      </c>
      <c r="M1764" s="58">
        <v>11601666.46197146</v>
      </c>
      <c r="O1764" s="26">
        <v>1755</v>
      </c>
      <c r="P1764" s="58">
        <v>11601666.46197146</v>
      </c>
    </row>
    <row r="1765" spans="12:16" x14ac:dyDescent="0.3">
      <c r="L1765" s="26">
        <v>1756</v>
      </c>
      <c r="M1765" s="58">
        <v>0</v>
      </c>
      <c r="O1765" s="26">
        <v>1756</v>
      </c>
      <c r="P1765" s="58">
        <v>0</v>
      </c>
    </row>
    <row r="1766" spans="12:16" x14ac:dyDescent="0.3">
      <c r="L1766" s="26">
        <v>1757</v>
      </c>
      <c r="M1766" s="58">
        <v>0</v>
      </c>
      <c r="O1766" s="26">
        <v>1757</v>
      </c>
      <c r="P1766" s="58">
        <v>0</v>
      </c>
    </row>
    <row r="1767" spans="12:16" x14ac:dyDescent="0.3">
      <c r="L1767" s="26">
        <v>1758</v>
      </c>
      <c r="M1767" s="58">
        <v>4094989.5099167586</v>
      </c>
      <c r="O1767" s="26">
        <v>1758</v>
      </c>
      <c r="P1767" s="58">
        <v>4094989.5099167586</v>
      </c>
    </row>
    <row r="1768" spans="12:16" x14ac:dyDescent="0.3">
      <c r="L1768" s="26">
        <v>1759</v>
      </c>
      <c r="M1768" s="58">
        <v>9007834.1426874623</v>
      </c>
      <c r="O1768" s="26">
        <v>1759</v>
      </c>
      <c r="P1768" s="58">
        <v>9007834.1426874623</v>
      </c>
    </row>
    <row r="1769" spans="12:16" x14ac:dyDescent="0.3">
      <c r="L1769" s="26">
        <v>1760</v>
      </c>
      <c r="M1769" s="58">
        <v>0</v>
      </c>
      <c r="O1769" s="26">
        <v>1760</v>
      </c>
      <c r="P1769" s="58">
        <v>0</v>
      </c>
    </row>
    <row r="1770" spans="12:16" x14ac:dyDescent="0.3">
      <c r="L1770" s="26">
        <v>1761</v>
      </c>
      <c r="M1770" s="58">
        <v>0</v>
      </c>
      <c r="O1770" s="26">
        <v>1761</v>
      </c>
      <c r="P1770" s="58">
        <v>0</v>
      </c>
    </row>
    <row r="1771" spans="12:16" x14ac:dyDescent="0.3">
      <c r="L1771" s="26">
        <v>1762</v>
      </c>
      <c r="M1771" s="58">
        <v>0</v>
      </c>
      <c r="O1771" s="26">
        <v>1762</v>
      </c>
      <c r="P1771" s="58">
        <v>0</v>
      </c>
    </row>
    <row r="1772" spans="12:16" x14ac:dyDescent="0.3">
      <c r="L1772" s="26">
        <v>1763</v>
      </c>
      <c r="M1772" s="58">
        <v>33247318.026556648</v>
      </c>
      <c r="O1772" s="26">
        <v>1763</v>
      </c>
      <c r="P1772" s="58">
        <v>33247318.026556648</v>
      </c>
    </row>
    <row r="1773" spans="12:16" x14ac:dyDescent="0.3">
      <c r="L1773" s="26">
        <v>1764</v>
      </c>
      <c r="M1773" s="58">
        <v>0</v>
      </c>
      <c r="O1773" s="26">
        <v>1764</v>
      </c>
      <c r="P1773" s="58">
        <v>0</v>
      </c>
    </row>
    <row r="1774" spans="12:16" x14ac:dyDescent="0.3">
      <c r="L1774" s="26">
        <v>1765</v>
      </c>
      <c r="M1774" s="58">
        <v>21816433.326673158</v>
      </c>
      <c r="O1774" s="26">
        <v>1765</v>
      </c>
      <c r="P1774" s="58">
        <v>21816433.326673158</v>
      </c>
    </row>
    <row r="1775" spans="12:16" x14ac:dyDescent="0.3">
      <c r="L1775" s="26">
        <v>1766</v>
      </c>
      <c r="M1775" s="58">
        <v>10629911.739683511</v>
      </c>
      <c r="O1775" s="26">
        <v>1766</v>
      </c>
      <c r="P1775" s="58">
        <v>10629911.739683511</v>
      </c>
    </row>
    <row r="1776" spans="12:16" x14ac:dyDescent="0.3">
      <c r="L1776" s="26">
        <v>1767</v>
      </c>
      <c r="M1776" s="58">
        <v>10776661.881264804</v>
      </c>
      <c r="O1776" s="26">
        <v>1767</v>
      </c>
      <c r="P1776" s="58">
        <v>0</v>
      </c>
    </row>
    <row r="1777" spans="12:16" x14ac:dyDescent="0.3">
      <c r="L1777" s="26">
        <v>1768</v>
      </c>
      <c r="M1777" s="58">
        <v>24257810.721797165</v>
      </c>
      <c r="O1777" s="26">
        <v>1768</v>
      </c>
      <c r="P1777" s="58">
        <v>0</v>
      </c>
    </row>
    <row r="1778" spans="12:16" x14ac:dyDescent="0.3">
      <c r="L1778" s="26">
        <v>1769</v>
      </c>
      <c r="M1778" s="58">
        <v>0</v>
      </c>
      <c r="O1778" s="26">
        <v>1769</v>
      </c>
      <c r="P1778" s="58">
        <v>0</v>
      </c>
    </row>
    <row r="1779" spans="12:16" x14ac:dyDescent="0.3">
      <c r="L1779" s="26">
        <v>1770</v>
      </c>
      <c r="M1779" s="58">
        <v>11334509.757764976</v>
      </c>
      <c r="O1779" s="26">
        <v>1770</v>
      </c>
      <c r="P1779" s="58">
        <v>11334509.757764976</v>
      </c>
    </row>
    <row r="1780" spans="12:16" x14ac:dyDescent="0.3">
      <c r="L1780" s="26">
        <v>1771</v>
      </c>
      <c r="M1780" s="58">
        <v>0</v>
      </c>
      <c r="O1780" s="26">
        <v>1771</v>
      </c>
      <c r="P1780" s="58">
        <v>0</v>
      </c>
    </row>
    <row r="1781" spans="12:16" x14ac:dyDescent="0.3">
      <c r="L1781" s="26">
        <v>1772</v>
      </c>
      <c r="M1781" s="58">
        <v>13613140.652944753</v>
      </c>
      <c r="O1781" s="26">
        <v>1772</v>
      </c>
      <c r="P1781" s="58">
        <v>13613140.652944753</v>
      </c>
    </row>
    <row r="1782" spans="12:16" x14ac:dyDescent="0.3">
      <c r="L1782" s="26">
        <v>1773</v>
      </c>
      <c r="M1782" s="58">
        <v>0</v>
      </c>
      <c r="O1782" s="26">
        <v>1773</v>
      </c>
      <c r="P1782" s="58">
        <v>0</v>
      </c>
    </row>
    <row r="1783" spans="12:16" x14ac:dyDescent="0.3">
      <c r="L1783" s="26">
        <v>1774</v>
      </c>
      <c r="M1783" s="58">
        <v>35414801.348306224</v>
      </c>
      <c r="O1783" s="26">
        <v>1774</v>
      </c>
      <c r="P1783" s="58">
        <v>35414801.348306224</v>
      </c>
    </row>
    <row r="1784" spans="12:16" x14ac:dyDescent="0.3">
      <c r="L1784" s="26">
        <v>1775</v>
      </c>
      <c r="M1784" s="58">
        <v>0</v>
      </c>
      <c r="O1784" s="26">
        <v>1775</v>
      </c>
      <c r="P1784" s="58">
        <v>0</v>
      </c>
    </row>
    <row r="1785" spans="12:16" x14ac:dyDescent="0.3">
      <c r="L1785" s="26">
        <v>1776</v>
      </c>
      <c r="M1785" s="58">
        <v>27664886.813716933</v>
      </c>
      <c r="O1785" s="26">
        <v>1776</v>
      </c>
      <c r="P1785" s="58">
        <v>27664886.813716933</v>
      </c>
    </row>
    <row r="1786" spans="12:16" x14ac:dyDescent="0.3">
      <c r="L1786" s="26">
        <v>1777</v>
      </c>
      <c r="M1786" s="58">
        <v>15765163.096868398</v>
      </c>
      <c r="O1786" s="26">
        <v>1777</v>
      </c>
      <c r="P1786" s="58">
        <v>15765163.096868398</v>
      </c>
    </row>
    <row r="1787" spans="12:16" x14ac:dyDescent="0.3">
      <c r="L1787" s="26">
        <v>1778</v>
      </c>
      <c r="M1787" s="58">
        <v>0</v>
      </c>
      <c r="O1787" s="26">
        <v>1778</v>
      </c>
      <c r="P1787" s="58">
        <v>0</v>
      </c>
    </row>
    <row r="1788" spans="12:16" x14ac:dyDescent="0.3">
      <c r="L1788" s="26">
        <v>1779</v>
      </c>
      <c r="M1788" s="58">
        <v>26901424.532865293</v>
      </c>
      <c r="O1788" s="26">
        <v>1779</v>
      </c>
      <c r="P1788" s="58">
        <v>26901424.532865293</v>
      </c>
    </row>
    <row r="1789" spans="12:16" x14ac:dyDescent="0.3">
      <c r="L1789" s="26">
        <v>1780</v>
      </c>
      <c r="M1789" s="58">
        <v>0</v>
      </c>
      <c r="O1789" s="26">
        <v>1780</v>
      </c>
      <c r="P1789" s="58">
        <v>0</v>
      </c>
    </row>
    <row r="1790" spans="12:16" x14ac:dyDescent="0.3">
      <c r="L1790" s="26">
        <v>1781</v>
      </c>
      <c r="M1790" s="58">
        <v>11389907.501125425</v>
      </c>
      <c r="O1790" s="26">
        <v>1781</v>
      </c>
      <c r="P1790" s="58">
        <v>11389907.501125425</v>
      </c>
    </row>
    <row r="1791" spans="12:16" x14ac:dyDescent="0.3">
      <c r="L1791" s="26">
        <v>1782</v>
      </c>
      <c r="M1791" s="58">
        <v>0</v>
      </c>
      <c r="O1791" s="26">
        <v>1782</v>
      </c>
      <c r="P1791" s="58">
        <v>0</v>
      </c>
    </row>
    <row r="1792" spans="12:16" x14ac:dyDescent="0.3">
      <c r="L1792" s="26">
        <v>1783</v>
      </c>
      <c r="M1792" s="58">
        <v>0</v>
      </c>
      <c r="O1792" s="26">
        <v>1783</v>
      </c>
      <c r="P1792" s="58">
        <v>0</v>
      </c>
    </row>
    <row r="1793" spans="12:16" x14ac:dyDescent="0.3">
      <c r="L1793" s="26">
        <v>1784</v>
      </c>
      <c r="M1793" s="58">
        <v>6973627.4046651833</v>
      </c>
      <c r="O1793" s="26">
        <v>1784</v>
      </c>
      <c r="P1793" s="58">
        <v>0</v>
      </c>
    </row>
    <row r="1794" spans="12:16" x14ac:dyDescent="0.3">
      <c r="L1794" s="26">
        <v>1785</v>
      </c>
      <c r="M1794" s="58">
        <v>0</v>
      </c>
      <c r="O1794" s="26">
        <v>1785</v>
      </c>
      <c r="P1794" s="58">
        <v>0</v>
      </c>
    </row>
    <row r="1795" spans="12:16" x14ac:dyDescent="0.3">
      <c r="L1795" s="26">
        <v>1786</v>
      </c>
      <c r="M1795" s="58">
        <v>17939693.906579688</v>
      </c>
      <c r="O1795" s="26">
        <v>1786</v>
      </c>
      <c r="P1795" s="58">
        <v>17939693.906579688</v>
      </c>
    </row>
    <row r="1796" spans="12:16" x14ac:dyDescent="0.3">
      <c r="L1796" s="26">
        <v>1787</v>
      </c>
      <c r="M1796" s="58">
        <v>11863124.704543028</v>
      </c>
      <c r="O1796" s="26">
        <v>1787</v>
      </c>
      <c r="P1796" s="58">
        <v>11863124.704543028</v>
      </c>
    </row>
    <row r="1797" spans="12:16" x14ac:dyDescent="0.3">
      <c r="L1797" s="26">
        <v>1788</v>
      </c>
      <c r="M1797" s="58">
        <v>0</v>
      </c>
      <c r="O1797" s="26">
        <v>1788</v>
      </c>
      <c r="P1797" s="58">
        <v>0</v>
      </c>
    </row>
    <row r="1798" spans="12:16" x14ac:dyDescent="0.3">
      <c r="L1798" s="26">
        <v>1789</v>
      </c>
      <c r="M1798" s="58">
        <v>0</v>
      </c>
      <c r="O1798" s="26">
        <v>1789</v>
      </c>
      <c r="P1798" s="58">
        <v>0</v>
      </c>
    </row>
    <row r="1799" spans="12:16" x14ac:dyDescent="0.3">
      <c r="L1799" s="26">
        <v>1790</v>
      </c>
      <c r="M1799" s="58">
        <v>0</v>
      </c>
      <c r="O1799" s="26">
        <v>1790</v>
      </c>
      <c r="P1799" s="58">
        <v>0</v>
      </c>
    </row>
    <row r="1800" spans="12:16" x14ac:dyDescent="0.3">
      <c r="L1800" s="26">
        <v>1791</v>
      </c>
      <c r="M1800" s="58">
        <v>10246564.536898153</v>
      </c>
      <c r="O1800" s="26">
        <v>1791</v>
      </c>
      <c r="P1800" s="58">
        <v>10246564.536898153</v>
      </c>
    </row>
    <row r="1801" spans="12:16" x14ac:dyDescent="0.3">
      <c r="L1801" s="26">
        <v>1792</v>
      </c>
      <c r="M1801" s="58">
        <v>0</v>
      </c>
      <c r="O1801" s="26">
        <v>1792</v>
      </c>
      <c r="P1801" s="58">
        <v>0</v>
      </c>
    </row>
    <row r="1802" spans="12:16" x14ac:dyDescent="0.3">
      <c r="L1802" s="26">
        <v>1793</v>
      </c>
      <c r="M1802" s="58">
        <v>0</v>
      </c>
      <c r="O1802" s="26">
        <v>1793</v>
      </c>
      <c r="P1802" s="58">
        <v>0</v>
      </c>
    </row>
    <row r="1803" spans="12:16" x14ac:dyDescent="0.3">
      <c r="L1803" s="26">
        <v>1794</v>
      </c>
      <c r="M1803" s="58">
        <v>0</v>
      </c>
      <c r="O1803" s="26">
        <v>1794</v>
      </c>
      <c r="P1803" s="58">
        <v>0</v>
      </c>
    </row>
    <row r="1804" spans="12:16" x14ac:dyDescent="0.3">
      <c r="L1804" s="26">
        <v>1795</v>
      </c>
      <c r="M1804" s="58">
        <v>0</v>
      </c>
      <c r="O1804" s="26">
        <v>1795</v>
      </c>
      <c r="P1804" s="58">
        <v>0</v>
      </c>
    </row>
    <row r="1805" spans="12:16" x14ac:dyDescent="0.3">
      <c r="L1805" s="26">
        <v>1796</v>
      </c>
      <c r="M1805" s="58">
        <v>0</v>
      </c>
      <c r="O1805" s="26">
        <v>1796</v>
      </c>
      <c r="P1805" s="58">
        <v>0</v>
      </c>
    </row>
    <row r="1806" spans="12:16" x14ac:dyDescent="0.3">
      <c r="L1806" s="26">
        <v>1797</v>
      </c>
      <c r="M1806" s="58">
        <v>0</v>
      </c>
      <c r="O1806" s="26">
        <v>1797</v>
      </c>
      <c r="P1806" s="58">
        <v>0</v>
      </c>
    </row>
    <row r="1807" spans="12:16" x14ac:dyDescent="0.3">
      <c r="L1807" s="26">
        <v>1798</v>
      </c>
      <c r="M1807" s="58">
        <v>9593197.4703635424</v>
      </c>
      <c r="O1807" s="26">
        <v>1798</v>
      </c>
      <c r="P1807" s="58">
        <v>0</v>
      </c>
    </row>
    <row r="1808" spans="12:16" x14ac:dyDescent="0.3">
      <c r="L1808" s="26">
        <v>1799</v>
      </c>
      <c r="M1808" s="58">
        <v>0</v>
      </c>
      <c r="O1808" s="26">
        <v>1799</v>
      </c>
      <c r="P1808" s="58">
        <v>0</v>
      </c>
    </row>
    <row r="1809" spans="12:16" x14ac:dyDescent="0.3">
      <c r="L1809" s="26">
        <v>1800</v>
      </c>
      <c r="M1809" s="58">
        <v>0</v>
      </c>
      <c r="O1809" s="26">
        <v>1800</v>
      </c>
      <c r="P1809" s="58">
        <v>0</v>
      </c>
    </row>
    <row r="1810" spans="12:16" x14ac:dyDescent="0.3">
      <c r="L1810" s="26">
        <v>1801</v>
      </c>
      <c r="M1810" s="58">
        <v>0</v>
      </c>
      <c r="O1810" s="26">
        <v>1801</v>
      </c>
      <c r="P1810" s="58">
        <v>0</v>
      </c>
    </row>
    <row r="1811" spans="12:16" x14ac:dyDescent="0.3">
      <c r="L1811" s="26">
        <v>1802</v>
      </c>
      <c r="M1811" s="58">
        <v>7183648.0182086872</v>
      </c>
      <c r="O1811" s="26">
        <v>1802</v>
      </c>
      <c r="P1811" s="58">
        <v>7183648.0182086872</v>
      </c>
    </row>
    <row r="1812" spans="12:16" x14ac:dyDescent="0.3">
      <c r="L1812" s="26">
        <v>1803</v>
      </c>
      <c r="M1812" s="58">
        <v>0</v>
      </c>
      <c r="O1812" s="26">
        <v>1803</v>
      </c>
      <c r="P1812" s="58">
        <v>0</v>
      </c>
    </row>
    <row r="1813" spans="12:16" x14ac:dyDescent="0.3">
      <c r="L1813" s="26">
        <v>1804</v>
      </c>
      <c r="M1813" s="58">
        <v>0</v>
      </c>
      <c r="O1813" s="26">
        <v>1804</v>
      </c>
      <c r="P1813" s="58">
        <v>0</v>
      </c>
    </row>
    <row r="1814" spans="12:16" x14ac:dyDescent="0.3">
      <c r="L1814" s="26">
        <v>1805</v>
      </c>
      <c r="M1814" s="58">
        <v>0</v>
      </c>
      <c r="O1814" s="26">
        <v>1805</v>
      </c>
      <c r="P1814" s="58">
        <v>0</v>
      </c>
    </row>
    <row r="1815" spans="12:16" x14ac:dyDescent="0.3">
      <c r="L1815" s="26">
        <v>1806</v>
      </c>
      <c r="M1815" s="58">
        <v>0</v>
      </c>
      <c r="O1815" s="26">
        <v>1806</v>
      </c>
      <c r="P1815" s="58">
        <v>0</v>
      </c>
    </row>
    <row r="1816" spans="12:16" x14ac:dyDescent="0.3">
      <c r="L1816" s="26">
        <v>1807</v>
      </c>
      <c r="M1816" s="58">
        <v>16450980.385153834</v>
      </c>
      <c r="O1816" s="26">
        <v>1807</v>
      </c>
      <c r="P1816" s="58">
        <v>6665823.5982964858</v>
      </c>
    </row>
    <row r="1817" spans="12:16" x14ac:dyDescent="0.3">
      <c r="L1817" s="26">
        <v>1808</v>
      </c>
      <c r="M1817" s="58">
        <v>12837455.032297218</v>
      </c>
      <c r="O1817" s="26">
        <v>1808</v>
      </c>
      <c r="P1817" s="58">
        <v>0</v>
      </c>
    </row>
    <row r="1818" spans="12:16" x14ac:dyDescent="0.3">
      <c r="L1818" s="26">
        <v>1809</v>
      </c>
      <c r="M1818" s="58">
        <v>6538165.2409715755</v>
      </c>
      <c r="O1818" s="26">
        <v>1809</v>
      </c>
      <c r="P1818" s="58">
        <v>6538165.2409715755</v>
      </c>
    </row>
    <row r="1819" spans="12:16" x14ac:dyDescent="0.3">
      <c r="L1819" s="26">
        <v>1810</v>
      </c>
      <c r="M1819" s="58">
        <v>28543197.982571822</v>
      </c>
      <c r="O1819" s="26">
        <v>1810</v>
      </c>
      <c r="P1819" s="58">
        <v>0</v>
      </c>
    </row>
    <row r="1820" spans="12:16" x14ac:dyDescent="0.3">
      <c r="L1820" s="26">
        <v>1811</v>
      </c>
      <c r="M1820" s="58">
        <v>0</v>
      </c>
      <c r="O1820" s="26">
        <v>1811</v>
      </c>
      <c r="P1820" s="58">
        <v>0</v>
      </c>
    </row>
    <row r="1821" spans="12:16" x14ac:dyDescent="0.3">
      <c r="L1821" s="26">
        <v>1812</v>
      </c>
      <c r="M1821" s="58">
        <v>26973432.347942766</v>
      </c>
      <c r="O1821" s="26">
        <v>1812</v>
      </c>
      <c r="P1821" s="58">
        <v>26973432.347942766</v>
      </c>
    </row>
    <row r="1822" spans="12:16" x14ac:dyDescent="0.3">
      <c r="L1822" s="26">
        <v>1813</v>
      </c>
      <c r="M1822" s="58">
        <v>56023929.992315337</v>
      </c>
      <c r="O1822" s="26">
        <v>1813</v>
      </c>
      <c r="P1822" s="58">
        <v>35377732.299047031</v>
      </c>
    </row>
    <row r="1823" spans="12:16" x14ac:dyDescent="0.3">
      <c r="L1823" s="26">
        <v>1814</v>
      </c>
      <c r="M1823" s="58">
        <v>8523313.4632331841</v>
      </c>
      <c r="O1823" s="26">
        <v>1814</v>
      </c>
      <c r="P1823" s="58">
        <v>8523313.4632331841</v>
      </c>
    </row>
    <row r="1824" spans="12:16" x14ac:dyDescent="0.3">
      <c r="L1824" s="26">
        <v>1815</v>
      </c>
      <c r="M1824" s="58">
        <v>0</v>
      </c>
      <c r="O1824" s="26">
        <v>1815</v>
      </c>
      <c r="P1824" s="58">
        <v>0</v>
      </c>
    </row>
    <row r="1825" spans="12:16" x14ac:dyDescent="0.3">
      <c r="L1825" s="26">
        <v>1816</v>
      </c>
      <c r="M1825" s="58">
        <v>21667936.538983595</v>
      </c>
      <c r="O1825" s="26">
        <v>1816</v>
      </c>
      <c r="P1825" s="58">
        <v>0</v>
      </c>
    </row>
    <row r="1826" spans="12:16" x14ac:dyDescent="0.3">
      <c r="L1826" s="26">
        <v>1817</v>
      </c>
      <c r="M1826" s="58">
        <v>20171178.583306499</v>
      </c>
      <c r="O1826" s="26">
        <v>1817</v>
      </c>
      <c r="P1826" s="58">
        <v>20171178.583306499</v>
      </c>
    </row>
    <row r="1827" spans="12:16" x14ac:dyDescent="0.3">
      <c r="L1827" s="26">
        <v>1818</v>
      </c>
      <c r="M1827" s="58">
        <v>0</v>
      </c>
      <c r="O1827" s="26">
        <v>1818</v>
      </c>
      <c r="P1827" s="58">
        <v>0</v>
      </c>
    </row>
    <row r="1828" spans="12:16" x14ac:dyDescent="0.3">
      <c r="L1828" s="26">
        <v>1819</v>
      </c>
      <c r="M1828" s="58">
        <v>0</v>
      </c>
      <c r="O1828" s="26">
        <v>1819</v>
      </c>
      <c r="P1828" s="58">
        <v>0</v>
      </c>
    </row>
    <row r="1829" spans="12:16" x14ac:dyDescent="0.3">
      <c r="L1829" s="26">
        <v>1820</v>
      </c>
      <c r="M1829" s="58">
        <v>0</v>
      </c>
      <c r="O1829" s="26">
        <v>1820</v>
      </c>
      <c r="P1829" s="58">
        <v>0</v>
      </c>
    </row>
    <row r="1830" spans="12:16" x14ac:dyDescent="0.3">
      <c r="L1830" s="26">
        <v>1821</v>
      </c>
      <c r="M1830" s="58">
        <v>9548535.8314011004</v>
      </c>
      <c r="O1830" s="26">
        <v>1821</v>
      </c>
      <c r="P1830" s="58">
        <v>9548535.8314011004</v>
      </c>
    </row>
    <row r="1831" spans="12:16" x14ac:dyDescent="0.3">
      <c r="L1831" s="26">
        <v>1822</v>
      </c>
      <c r="M1831" s="58">
        <v>0</v>
      </c>
      <c r="O1831" s="26">
        <v>1822</v>
      </c>
      <c r="P1831" s="58">
        <v>0</v>
      </c>
    </row>
    <row r="1832" spans="12:16" x14ac:dyDescent="0.3">
      <c r="L1832" s="26">
        <v>1823</v>
      </c>
      <c r="M1832" s="58">
        <v>7846843.7878081398</v>
      </c>
      <c r="O1832" s="26">
        <v>1823</v>
      </c>
      <c r="P1832" s="58">
        <v>7846843.7878081398</v>
      </c>
    </row>
    <row r="1833" spans="12:16" x14ac:dyDescent="0.3">
      <c r="L1833" s="26">
        <v>1824</v>
      </c>
      <c r="M1833" s="58">
        <v>19699301.082662828</v>
      </c>
      <c r="O1833" s="26">
        <v>1824</v>
      </c>
      <c r="P1833" s="58">
        <v>19699301.082662828</v>
      </c>
    </row>
    <row r="1834" spans="12:16" x14ac:dyDescent="0.3">
      <c r="L1834" s="26">
        <v>1825</v>
      </c>
      <c r="M1834" s="58">
        <v>21558238.5458088</v>
      </c>
      <c r="O1834" s="26">
        <v>1825</v>
      </c>
      <c r="P1834" s="58">
        <v>21558238.5458088</v>
      </c>
    </row>
    <row r="1835" spans="12:16" x14ac:dyDescent="0.3">
      <c r="L1835" s="26">
        <v>1826</v>
      </c>
      <c r="M1835" s="58">
        <v>22716632.783324104</v>
      </c>
      <c r="O1835" s="26">
        <v>1826</v>
      </c>
      <c r="P1835" s="58">
        <v>22716632.783324104</v>
      </c>
    </row>
    <row r="1836" spans="12:16" x14ac:dyDescent="0.3">
      <c r="L1836" s="26">
        <v>1827</v>
      </c>
      <c r="M1836" s="58">
        <v>0</v>
      </c>
      <c r="O1836" s="26">
        <v>1827</v>
      </c>
      <c r="P1836" s="58">
        <v>0</v>
      </c>
    </row>
    <row r="1837" spans="12:16" x14ac:dyDescent="0.3">
      <c r="L1837" s="26">
        <v>1828</v>
      </c>
      <c r="M1837" s="58">
        <v>14270678.071635863</v>
      </c>
      <c r="O1837" s="26">
        <v>1828</v>
      </c>
      <c r="P1837" s="58">
        <v>14270678.071635863</v>
      </c>
    </row>
    <row r="1838" spans="12:16" x14ac:dyDescent="0.3">
      <c r="L1838" s="26">
        <v>1829</v>
      </c>
      <c r="M1838" s="58">
        <v>0</v>
      </c>
      <c r="O1838" s="26">
        <v>1829</v>
      </c>
      <c r="P1838" s="58">
        <v>0</v>
      </c>
    </row>
    <row r="1839" spans="12:16" x14ac:dyDescent="0.3">
      <c r="L1839" s="26">
        <v>1830</v>
      </c>
      <c r="M1839" s="58">
        <v>0</v>
      </c>
      <c r="O1839" s="26">
        <v>1830</v>
      </c>
      <c r="P1839" s="58">
        <v>0</v>
      </c>
    </row>
    <row r="1840" spans="12:16" x14ac:dyDescent="0.3">
      <c r="L1840" s="26">
        <v>1831</v>
      </c>
      <c r="M1840" s="58">
        <v>12796694.179734727</v>
      </c>
      <c r="O1840" s="26">
        <v>1831</v>
      </c>
      <c r="P1840" s="58">
        <v>12796694.179734727</v>
      </c>
    </row>
    <row r="1841" spans="12:16" x14ac:dyDescent="0.3">
      <c r="L1841" s="26">
        <v>1832</v>
      </c>
      <c r="M1841" s="58">
        <v>12880395.709101785</v>
      </c>
      <c r="O1841" s="26">
        <v>1832</v>
      </c>
      <c r="P1841" s="58">
        <v>12880395.709101785</v>
      </c>
    </row>
    <row r="1842" spans="12:16" x14ac:dyDescent="0.3">
      <c r="L1842" s="26">
        <v>1833</v>
      </c>
      <c r="M1842" s="58">
        <v>0</v>
      </c>
      <c r="O1842" s="26">
        <v>1833</v>
      </c>
      <c r="P1842" s="58">
        <v>0</v>
      </c>
    </row>
    <row r="1843" spans="12:16" x14ac:dyDescent="0.3">
      <c r="L1843" s="26">
        <v>1834</v>
      </c>
      <c r="M1843" s="58">
        <v>10861730.07311165</v>
      </c>
      <c r="O1843" s="26">
        <v>1834</v>
      </c>
      <c r="P1843" s="58">
        <v>10861730.07311165</v>
      </c>
    </row>
    <row r="1844" spans="12:16" x14ac:dyDescent="0.3">
      <c r="L1844" s="26">
        <v>1835</v>
      </c>
      <c r="M1844" s="58">
        <v>13430993.432719355</v>
      </c>
      <c r="O1844" s="26">
        <v>1835</v>
      </c>
      <c r="P1844" s="58">
        <v>13430993.432719355</v>
      </c>
    </row>
    <row r="1845" spans="12:16" x14ac:dyDescent="0.3">
      <c r="L1845" s="26">
        <v>1836</v>
      </c>
      <c r="M1845" s="58">
        <v>0</v>
      </c>
      <c r="O1845" s="26">
        <v>1836</v>
      </c>
      <c r="P1845" s="58">
        <v>0</v>
      </c>
    </row>
    <row r="1846" spans="12:16" x14ac:dyDescent="0.3">
      <c r="L1846" s="26">
        <v>1837</v>
      </c>
      <c r="M1846" s="58">
        <v>7722009.6983206877</v>
      </c>
      <c r="O1846" s="26">
        <v>1837</v>
      </c>
      <c r="P1846" s="58">
        <v>7722009.6983206877</v>
      </c>
    </row>
    <row r="1847" spans="12:16" x14ac:dyDescent="0.3">
      <c r="L1847" s="26">
        <v>1838</v>
      </c>
      <c r="M1847" s="58">
        <v>0</v>
      </c>
      <c r="O1847" s="26">
        <v>1838</v>
      </c>
      <c r="P1847" s="58">
        <v>0</v>
      </c>
    </row>
    <row r="1848" spans="12:16" x14ac:dyDescent="0.3">
      <c r="L1848" s="26">
        <v>1839</v>
      </c>
      <c r="M1848" s="58">
        <v>0</v>
      </c>
      <c r="O1848" s="26">
        <v>1839</v>
      </c>
      <c r="P1848" s="58">
        <v>0</v>
      </c>
    </row>
    <row r="1849" spans="12:16" x14ac:dyDescent="0.3">
      <c r="L1849" s="26">
        <v>1840</v>
      </c>
      <c r="M1849" s="58">
        <v>10228136.307653874</v>
      </c>
      <c r="O1849" s="26">
        <v>1840</v>
      </c>
      <c r="P1849" s="58">
        <v>10228136.307653874</v>
      </c>
    </row>
    <row r="1850" spans="12:16" x14ac:dyDescent="0.3">
      <c r="L1850" s="26">
        <v>1841</v>
      </c>
      <c r="M1850" s="58">
        <v>17081497.301143751</v>
      </c>
      <c r="O1850" s="26">
        <v>1841</v>
      </c>
      <c r="P1850" s="58">
        <v>17081497.301143751</v>
      </c>
    </row>
    <row r="1851" spans="12:16" x14ac:dyDescent="0.3">
      <c r="L1851" s="26">
        <v>1842</v>
      </c>
      <c r="M1851" s="58">
        <v>0</v>
      </c>
      <c r="O1851" s="26">
        <v>1842</v>
      </c>
      <c r="P1851" s="58">
        <v>0</v>
      </c>
    </row>
    <row r="1852" spans="12:16" x14ac:dyDescent="0.3">
      <c r="L1852" s="26">
        <v>1843</v>
      </c>
      <c r="M1852" s="58">
        <v>23843470.048391901</v>
      </c>
      <c r="O1852" s="26">
        <v>1843</v>
      </c>
      <c r="P1852" s="58">
        <v>23843470.048391901</v>
      </c>
    </row>
    <row r="1853" spans="12:16" x14ac:dyDescent="0.3">
      <c r="L1853" s="26">
        <v>1844</v>
      </c>
      <c r="M1853" s="58">
        <v>0</v>
      </c>
      <c r="O1853" s="26">
        <v>1844</v>
      </c>
      <c r="P1853" s="58">
        <v>0</v>
      </c>
    </row>
    <row r="1854" spans="12:16" x14ac:dyDescent="0.3">
      <c r="L1854" s="26">
        <v>1845</v>
      </c>
      <c r="M1854" s="58">
        <v>46293308.810074039</v>
      </c>
      <c r="O1854" s="26">
        <v>1845</v>
      </c>
      <c r="P1854" s="58">
        <v>46293308.810074039</v>
      </c>
    </row>
    <row r="1855" spans="12:16" x14ac:dyDescent="0.3">
      <c r="L1855" s="26">
        <v>1846</v>
      </c>
      <c r="M1855" s="58">
        <v>0</v>
      </c>
      <c r="O1855" s="26">
        <v>1846</v>
      </c>
      <c r="P1855" s="58">
        <v>0</v>
      </c>
    </row>
    <row r="1856" spans="12:16" x14ac:dyDescent="0.3">
      <c r="L1856" s="26">
        <v>1847</v>
      </c>
      <c r="M1856" s="58">
        <v>0</v>
      </c>
      <c r="O1856" s="26">
        <v>1847</v>
      </c>
      <c r="P1856" s="58">
        <v>0</v>
      </c>
    </row>
    <row r="1857" spans="12:16" x14ac:dyDescent="0.3">
      <c r="L1857" s="26">
        <v>1848</v>
      </c>
      <c r="M1857" s="58">
        <v>8275995.9332618788</v>
      </c>
      <c r="O1857" s="26">
        <v>1848</v>
      </c>
      <c r="P1857" s="58">
        <v>8275995.9332618788</v>
      </c>
    </row>
    <row r="1858" spans="12:16" x14ac:dyDescent="0.3">
      <c r="L1858" s="26">
        <v>1849</v>
      </c>
      <c r="M1858" s="58">
        <v>17479838.784249451</v>
      </c>
      <c r="O1858" s="26">
        <v>1849</v>
      </c>
      <c r="P1858" s="58">
        <v>17479838.784249451</v>
      </c>
    </row>
    <row r="1859" spans="12:16" x14ac:dyDescent="0.3">
      <c r="L1859" s="26">
        <v>1850</v>
      </c>
      <c r="M1859" s="58">
        <v>7909994.2098148381</v>
      </c>
      <c r="O1859" s="26">
        <v>1850</v>
      </c>
      <c r="P1859" s="58">
        <v>7909994.2098148381</v>
      </c>
    </row>
    <row r="1860" spans="12:16" x14ac:dyDescent="0.3">
      <c r="L1860" s="26">
        <v>1851</v>
      </c>
      <c r="M1860" s="58">
        <v>0</v>
      </c>
      <c r="O1860" s="26">
        <v>1851</v>
      </c>
      <c r="P1860" s="58">
        <v>0</v>
      </c>
    </row>
    <row r="1861" spans="12:16" x14ac:dyDescent="0.3">
      <c r="L1861" s="26">
        <v>1852</v>
      </c>
      <c r="M1861" s="58">
        <v>9820094.3226524256</v>
      </c>
      <c r="O1861" s="26">
        <v>1852</v>
      </c>
      <c r="P1861" s="58">
        <v>9820094.3226524256</v>
      </c>
    </row>
    <row r="1862" spans="12:16" x14ac:dyDescent="0.3">
      <c r="L1862" s="26">
        <v>1853</v>
      </c>
      <c r="M1862" s="58">
        <v>7119731.5765245687</v>
      </c>
      <c r="O1862" s="26">
        <v>1853</v>
      </c>
      <c r="P1862" s="58">
        <v>7119731.5765245687</v>
      </c>
    </row>
    <row r="1863" spans="12:16" x14ac:dyDescent="0.3">
      <c r="L1863" s="26">
        <v>1854</v>
      </c>
      <c r="M1863" s="58">
        <v>26803464.740855124</v>
      </c>
      <c r="O1863" s="26">
        <v>1854</v>
      </c>
      <c r="P1863" s="58">
        <v>26803464.740855124</v>
      </c>
    </row>
    <row r="1864" spans="12:16" x14ac:dyDescent="0.3">
      <c r="L1864" s="26">
        <v>1855</v>
      </c>
      <c r="M1864" s="58">
        <v>23640827.718772609</v>
      </c>
      <c r="O1864" s="26">
        <v>1855</v>
      </c>
      <c r="P1864" s="58">
        <v>23640827.718772609</v>
      </c>
    </row>
    <row r="1865" spans="12:16" x14ac:dyDescent="0.3">
      <c r="L1865" s="26">
        <v>1856</v>
      </c>
      <c r="M1865" s="58">
        <v>0</v>
      </c>
      <c r="O1865" s="26">
        <v>1856</v>
      </c>
      <c r="P1865" s="58">
        <v>0</v>
      </c>
    </row>
    <row r="1866" spans="12:16" x14ac:dyDescent="0.3">
      <c r="L1866" s="26">
        <v>1857</v>
      </c>
      <c r="M1866" s="58">
        <v>0</v>
      </c>
      <c r="O1866" s="26">
        <v>1857</v>
      </c>
      <c r="P1866" s="58">
        <v>0</v>
      </c>
    </row>
    <row r="1867" spans="12:16" x14ac:dyDescent="0.3">
      <c r="L1867" s="26">
        <v>1858</v>
      </c>
      <c r="M1867" s="58">
        <v>7974892.1450666189</v>
      </c>
      <c r="O1867" s="26">
        <v>1858</v>
      </c>
      <c r="P1867" s="58">
        <v>0</v>
      </c>
    </row>
    <row r="1868" spans="12:16" x14ac:dyDescent="0.3">
      <c r="L1868" s="26">
        <v>1859</v>
      </c>
      <c r="M1868" s="58">
        <v>7067034.1582766315</v>
      </c>
      <c r="O1868" s="26">
        <v>1859</v>
      </c>
      <c r="P1868" s="58">
        <v>7067034.1582766315</v>
      </c>
    </row>
    <row r="1869" spans="12:16" x14ac:dyDescent="0.3">
      <c r="L1869" s="26">
        <v>1860</v>
      </c>
      <c r="M1869" s="58">
        <v>0</v>
      </c>
      <c r="O1869" s="26">
        <v>1860</v>
      </c>
      <c r="P1869" s="58">
        <v>0</v>
      </c>
    </row>
    <row r="1870" spans="12:16" x14ac:dyDescent="0.3">
      <c r="L1870" s="26">
        <v>1861</v>
      </c>
      <c r="M1870" s="58">
        <v>44661209.049914852</v>
      </c>
      <c r="O1870" s="26">
        <v>1861</v>
      </c>
      <c r="P1870" s="58">
        <v>37849492.477427267</v>
      </c>
    </row>
    <row r="1871" spans="12:16" x14ac:dyDescent="0.3">
      <c r="L1871" s="26">
        <v>1862</v>
      </c>
      <c r="M1871" s="58">
        <v>0</v>
      </c>
      <c r="O1871" s="26">
        <v>1862</v>
      </c>
      <c r="P1871" s="58">
        <v>0</v>
      </c>
    </row>
    <row r="1872" spans="12:16" x14ac:dyDescent="0.3">
      <c r="L1872" s="26">
        <v>1863</v>
      </c>
      <c r="M1872" s="58">
        <v>12999297.268567454</v>
      </c>
      <c r="O1872" s="26">
        <v>1863</v>
      </c>
      <c r="P1872" s="58">
        <v>12999297.268567454</v>
      </c>
    </row>
    <row r="1873" spans="12:16" x14ac:dyDescent="0.3">
      <c r="L1873" s="26">
        <v>1864</v>
      </c>
      <c r="M1873" s="58">
        <v>0</v>
      </c>
      <c r="O1873" s="26">
        <v>1864</v>
      </c>
      <c r="P1873" s="58">
        <v>0</v>
      </c>
    </row>
    <row r="1874" spans="12:16" x14ac:dyDescent="0.3">
      <c r="L1874" s="26">
        <v>1865</v>
      </c>
      <c r="M1874" s="58">
        <v>19846290.357367981</v>
      </c>
      <c r="O1874" s="26">
        <v>1865</v>
      </c>
      <c r="P1874" s="58">
        <v>19846290.357367981</v>
      </c>
    </row>
    <row r="1875" spans="12:16" x14ac:dyDescent="0.3">
      <c r="L1875" s="26">
        <v>1866</v>
      </c>
      <c r="M1875" s="58">
        <v>7595147.7176854396</v>
      </c>
      <c r="O1875" s="26">
        <v>1866</v>
      </c>
      <c r="P1875" s="58">
        <v>7595147.7176854396</v>
      </c>
    </row>
    <row r="1876" spans="12:16" x14ac:dyDescent="0.3">
      <c r="L1876" s="26">
        <v>1867</v>
      </c>
      <c r="M1876" s="58">
        <v>0</v>
      </c>
      <c r="O1876" s="26">
        <v>1867</v>
      </c>
      <c r="P1876" s="58">
        <v>0</v>
      </c>
    </row>
    <row r="1877" spans="12:16" x14ac:dyDescent="0.3">
      <c r="L1877" s="26">
        <v>1868</v>
      </c>
      <c r="M1877" s="58">
        <v>0</v>
      </c>
      <c r="O1877" s="26">
        <v>1868</v>
      </c>
      <c r="P1877" s="58">
        <v>0</v>
      </c>
    </row>
    <row r="1878" spans="12:16" x14ac:dyDescent="0.3">
      <c r="L1878" s="26">
        <v>1869</v>
      </c>
      <c r="M1878" s="58">
        <v>0</v>
      </c>
      <c r="O1878" s="26">
        <v>1869</v>
      </c>
      <c r="P1878" s="58">
        <v>0</v>
      </c>
    </row>
    <row r="1879" spans="12:16" x14ac:dyDescent="0.3">
      <c r="L1879" s="26">
        <v>1870</v>
      </c>
      <c r="M1879" s="58">
        <v>0</v>
      </c>
      <c r="O1879" s="26">
        <v>1870</v>
      </c>
      <c r="P1879" s="58">
        <v>0</v>
      </c>
    </row>
    <row r="1880" spans="12:16" x14ac:dyDescent="0.3">
      <c r="L1880" s="26">
        <v>1871</v>
      </c>
      <c r="M1880" s="58">
        <v>0</v>
      </c>
      <c r="O1880" s="26">
        <v>1871</v>
      </c>
      <c r="P1880" s="58">
        <v>0</v>
      </c>
    </row>
    <row r="1881" spans="12:16" x14ac:dyDescent="0.3">
      <c r="L1881" s="26">
        <v>1872</v>
      </c>
      <c r="M1881" s="58">
        <v>17392627.340607524</v>
      </c>
      <c r="O1881" s="26">
        <v>1872</v>
      </c>
      <c r="P1881" s="58">
        <v>17392627.340607524</v>
      </c>
    </row>
    <row r="1882" spans="12:16" x14ac:dyDescent="0.3">
      <c r="L1882" s="26">
        <v>1873</v>
      </c>
      <c r="M1882" s="58">
        <v>6743110.8863539994</v>
      </c>
      <c r="O1882" s="26">
        <v>1873</v>
      </c>
      <c r="P1882" s="58">
        <v>6743110.8863539994</v>
      </c>
    </row>
    <row r="1883" spans="12:16" x14ac:dyDescent="0.3">
      <c r="L1883" s="26">
        <v>1874</v>
      </c>
      <c r="M1883" s="58">
        <v>27362014.182023432</v>
      </c>
      <c r="O1883" s="26">
        <v>1874</v>
      </c>
      <c r="P1883" s="58">
        <v>27362014.182023432</v>
      </c>
    </row>
    <row r="1884" spans="12:16" x14ac:dyDescent="0.3">
      <c r="L1884" s="26">
        <v>1875</v>
      </c>
      <c r="M1884" s="58">
        <v>0</v>
      </c>
      <c r="O1884" s="26">
        <v>1875</v>
      </c>
      <c r="P1884" s="58">
        <v>0</v>
      </c>
    </row>
    <row r="1885" spans="12:16" x14ac:dyDescent="0.3">
      <c r="L1885" s="26">
        <v>1876</v>
      </c>
      <c r="M1885" s="58">
        <v>0</v>
      </c>
      <c r="O1885" s="26">
        <v>1876</v>
      </c>
      <c r="P1885" s="58">
        <v>0</v>
      </c>
    </row>
    <row r="1886" spans="12:16" x14ac:dyDescent="0.3">
      <c r="L1886" s="26">
        <v>1877</v>
      </c>
      <c r="M1886" s="58">
        <v>0</v>
      </c>
      <c r="O1886" s="26">
        <v>1877</v>
      </c>
      <c r="P1886" s="58">
        <v>0</v>
      </c>
    </row>
    <row r="1887" spans="12:16" x14ac:dyDescent="0.3">
      <c r="L1887" s="26">
        <v>1878</v>
      </c>
      <c r="M1887" s="58">
        <v>12250179.779791331</v>
      </c>
      <c r="O1887" s="26">
        <v>1878</v>
      </c>
      <c r="P1887" s="58">
        <v>12250179.779791331</v>
      </c>
    </row>
    <row r="1888" spans="12:16" x14ac:dyDescent="0.3">
      <c r="L1888" s="26">
        <v>1879</v>
      </c>
      <c r="M1888" s="58">
        <v>18337038.093624484</v>
      </c>
      <c r="O1888" s="26">
        <v>1879</v>
      </c>
      <c r="P1888" s="58">
        <v>18337038.093624484</v>
      </c>
    </row>
    <row r="1889" spans="12:16" x14ac:dyDescent="0.3">
      <c r="L1889" s="26">
        <v>1880</v>
      </c>
      <c r="M1889" s="58">
        <v>16624272.218988016</v>
      </c>
      <c r="O1889" s="26">
        <v>1880</v>
      </c>
      <c r="P1889" s="58">
        <v>16624272.218988016</v>
      </c>
    </row>
    <row r="1890" spans="12:16" x14ac:dyDescent="0.3">
      <c r="L1890" s="26">
        <v>1881</v>
      </c>
      <c r="M1890" s="58">
        <v>0</v>
      </c>
      <c r="O1890" s="26">
        <v>1881</v>
      </c>
      <c r="P1890" s="58">
        <v>0</v>
      </c>
    </row>
    <row r="1891" spans="12:16" x14ac:dyDescent="0.3">
      <c r="L1891" s="26">
        <v>1882</v>
      </c>
      <c r="M1891" s="58">
        <v>0</v>
      </c>
      <c r="O1891" s="26">
        <v>1882</v>
      </c>
      <c r="P1891" s="58">
        <v>0</v>
      </c>
    </row>
    <row r="1892" spans="12:16" x14ac:dyDescent="0.3">
      <c r="L1892" s="26">
        <v>1883</v>
      </c>
      <c r="M1892" s="58">
        <v>5221637.9089531954</v>
      </c>
      <c r="O1892" s="26">
        <v>1883</v>
      </c>
      <c r="P1892" s="58">
        <v>5221637.9089531954</v>
      </c>
    </row>
    <row r="1893" spans="12:16" x14ac:dyDescent="0.3">
      <c r="L1893" s="26">
        <v>1884</v>
      </c>
      <c r="M1893" s="58">
        <v>0</v>
      </c>
      <c r="O1893" s="26">
        <v>1884</v>
      </c>
      <c r="P1893" s="58">
        <v>0</v>
      </c>
    </row>
    <row r="1894" spans="12:16" x14ac:dyDescent="0.3">
      <c r="L1894" s="26">
        <v>1885</v>
      </c>
      <c r="M1894" s="58">
        <v>0</v>
      </c>
      <c r="O1894" s="26">
        <v>1885</v>
      </c>
      <c r="P1894" s="58">
        <v>0</v>
      </c>
    </row>
    <row r="1895" spans="12:16" x14ac:dyDescent="0.3">
      <c r="L1895" s="26">
        <v>1886</v>
      </c>
      <c r="M1895" s="58">
        <v>38993967.292117111</v>
      </c>
      <c r="O1895" s="26">
        <v>1886</v>
      </c>
      <c r="P1895" s="58">
        <v>38993967.292117111</v>
      </c>
    </row>
    <row r="1896" spans="12:16" x14ac:dyDescent="0.3">
      <c r="L1896" s="26">
        <v>1887</v>
      </c>
      <c r="M1896" s="58">
        <v>0</v>
      </c>
      <c r="O1896" s="26">
        <v>1887</v>
      </c>
      <c r="P1896" s="58">
        <v>0</v>
      </c>
    </row>
    <row r="1897" spans="12:16" x14ac:dyDescent="0.3">
      <c r="L1897" s="26">
        <v>1888</v>
      </c>
      <c r="M1897" s="58">
        <v>10737997.103844326</v>
      </c>
      <c r="O1897" s="26">
        <v>1888</v>
      </c>
      <c r="P1897" s="58">
        <v>10737997.103844326</v>
      </c>
    </row>
    <row r="1898" spans="12:16" x14ac:dyDescent="0.3">
      <c r="L1898" s="26">
        <v>1889</v>
      </c>
      <c r="M1898" s="58">
        <v>10509881.346146991</v>
      </c>
      <c r="O1898" s="26">
        <v>1889</v>
      </c>
      <c r="P1898" s="58">
        <v>0</v>
      </c>
    </row>
    <row r="1899" spans="12:16" x14ac:dyDescent="0.3">
      <c r="L1899" s="26">
        <v>1890</v>
      </c>
      <c r="M1899" s="58">
        <v>25497554.880740449</v>
      </c>
      <c r="O1899" s="26">
        <v>1890</v>
      </c>
      <c r="P1899" s="58">
        <v>25497554.880740449</v>
      </c>
    </row>
    <row r="1900" spans="12:16" x14ac:dyDescent="0.3">
      <c r="L1900" s="26">
        <v>1891</v>
      </c>
      <c r="M1900" s="58">
        <v>0</v>
      </c>
      <c r="O1900" s="26">
        <v>1891</v>
      </c>
      <c r="P1900" s="58">
        <v>0</v>
      </c>
    </row>
    <row r="1901" spans="12:16" x14ac:dyDescent="0.3">
      <c r="L1901" s="26">
        <v>1892</v>
      </c>
      <c r="M1901" s="58">
        <v>35636768.725216828</v>
      </c>
      <c r="O1901" s="26">
        <v>1892</v>
      </c>
      <c r="P1901" s="58">
        <v>35636768.725216828</v>
      </c>
    </row>
    <row r="1902" spans="12:16" x14ac:dyDescent="0.3">
      <c r="L1902" s="26">
        <v>1893</v>
      </c>
      <c r="M1902" s="58">
        <v>12675085.721583391</v>
      </c>
      <c r="O1902" s="26">
        <v>1893</v>
      </c>
      <c r="P1902" s="58">
        <v>12675085.721583391</v>
      </c>
    </row>
    <row r="1903" spans="12:16" x14ac:dyDescent="0.3">
      <c r="L1903" s="26">
        <v>1894</v>
      </c>
      <c r="M1903" s="58">
        <v>0</v>
      </c>
      <c r="O1903" s="26">
        <v>1894</v>
      </c>
      <c r="P1903" s="58">
        <v>0</v>
      </c>
    </row>
    <row r="1904" spans="12:16" x14ac:dyDescent="0.3">
      <c r="L1904" s="26">
        <v>1895</v>
      </c>
      <c r="M1904" s="58">
        <v>12447138.991036445</v>
      </c>
      <c r="O1904" s="26">
        <v>1895</v>
      </c>
      <c r="P1904" s="58">
        <v>12447138.991036445</v>
      </c>
    </row>
    <row r="1905" spans="12:16" x14ac:dyDescent="0.3">
      <c r="L1905" s="26">
        <v>1896</v>
      </c>
      <c r="M1905" s="58">
        <v>0</v>
      </c>
      <c r="O1905" s="26">
        <v>1896</v>
      </c>
      <c r="P1905" s="58">
        <v>0</v>
      </c>
    </row>
    <row r="1906" spans="12:16" x14ac:dyDescent="0.3">
      <c r="L1906" s="26">
        <v>1897</v>
      </c>
      <c r="M1906" s="58">
        <v>6246811.482764042</v>
      </c>
      <c r="O1906" s="26">
        <v>1897</v>
      </c>
      <c r="P1906" s="58">
        <v>6246811.482764042</v>
      </c>
    </row>
    <row r="1907" spans="12:16" x14ac:dyDescent="0.3">
      <c r="L1907" s="26">
        <v>1898</v>
      </c>
      <c r="M1907" s="58">
        <v>0</v>
      </c>
      <c r="O1907" s="26">
        <v>1898</v>
      </c>
      <c r="P1907" s="58">
        <v>0</v>
      </c>
    </row>
    <row r="1908" spans="12:16" x14ac:dyDescent="0.3">
      <c r="L1908" s="26">
        <v>1899</v>
      </c>
      <c r="M1908" s="58">
        <v>0</v>
      </c>
      <c r="O1908" s="26">
        <v>1899</v>
      </c>
      <c r="P1908" s="58">
        <v>0</v>
      </c>
    </row>
    <row r="1909" spans="12:16" x14ac:dyDescent="0.3">
      <c r="L1909" s="26">
        <v>1900</v>
      </c>
      <c r="M1909" s="58">
        <v>16291700.811587067</v>
      </c>
      <c r="O1909" s="26">
        <v>1900</v>
      </c>
      <c r="P1909" s="58">
        <v>16291700.811587067</v>
      </c>
    </row>
    <row r="1910" spans="12:16" x14ac:dyDescent="0.3">
      <c r="L1910" s="26">
        <v>1901</v>
      </c>
      <c r="M1910" s="58">
        <v>11162954.709150802</v>
      </c>
      <c r="O1910" s="26">
        <v>1901</v>
      </c>
      <c r="P1910" s="58">
        <v>11162954.709150802</v>
      </c>
    </row>
    <row r="1911" spans="12:16" x14ac:dyDescent="0.3">
      <c r="L1911" s="26">
        <v>1902</v>
      </c>
      <c r="M1911" s="58">
        <v>0</v>
      </c>
      <c r="O1911" s="26">
        <v>1902</v>
      </c>
      <c r="P1911" s="58">
        <v>0</v>
      </c>
    </row>
    <row r="1912" spans="12:16" x14ac:dyDescent="0.3">
      <c r="L1912" s="26">
        <v>1903</v>
      </c>
      <c r="M1912" s="58">
        <v>0</v>
      </c>
      <c r="O1912" s="26">
        <v>1903</v>
      </c>
      <c r="P1912" s="58">
        <v>0</v>
      </c>
    </row>
    <row r="1913" spans="12:16" x14ac:dyDescent="0.3">
      <c r="L1913" s="26">
        <v>1904</v>
      </c>
      <c r="M1913" s="58">
        <v>9351352.0867086686</v>
      </c>
      <c r="O1913" s="26">
        <v>1904</v>
      </c>
      <c r="P1913" s="58">
        <v>9351352.0867086686</v>
      </c>
    </row>
    <row r="1914" spans="12:16" x14ac:dyDescent="0.3">
      <c r="L1914" s="26">
        <v>1905</v>
      </c>
      <c r="M1914" s="58">
        <v>0</v>
      </c>
      <c r="O1914" s="26">
        <v>1905</v>
      </c>
      <c r="P1914" s="58">
        <v>0</v>
      </c>
    </row>
    <row r="1915" spans="12:16" x14ac:dyDescent="0.3">
      <c r="L1915" s="26">
        <v>1906</v>
      </c>
      <c r="M1915" s="58">
        <v>0</v>
      </c>
      <c r="O1915" s="26">
        <v>1906</v>
      </c>
      <c r="P1915" s="58">
        <v>0</v>
      </c>
    </row>
    <row r="1916" spans="12:16" x14ac:dyDescent="0.3">
      <c r="L1916" s="26">
        <v>1907</v>
      </c>
      <c r="M1916" s="58">
        <v>0</v>
      </c>
      <c r="O1916" s="26">
        <v>1907</v>
      </c>
      <c r="P1916" s="58">
        <v>0</v>
      </c>
    </row>
    <row r="1917" spans="12:16" x14ac:dyDescent="0.3">
      <c r="L1917" s="26">
        <v>1908</v>
      </c>
      <c r="M1917" s="58">
        <v>6591581.090312466</v>
      </c>
      <c r="O1917" s="26">
        <v>1908</v>
      </c>
      <c r="P1917" s="58">
        <v>6591581.090312466</v>
      </c>
    </row>
    <row r="1918" spans="12:16" x14ac:dyDescent="0.3">
      <c r="L1918" s="26">
        <v>1909</v>
      </c>
      <c r="M1918" s="58">
        <v>13004505.21800811</v>
      </c>
      <c r="O1918" s="26">
        <v>1909</v>
      </c>
      <c r="P1918" s="58">
        <v>13004505.21800811</v>
      </c>
    </row>
    <row r="1919" spans="12:16" x14ac:dyDescent="0.3">
      <c r="L1919" s="26">
        <v>1910</v>
      </c>
      <c r="M1919" s="58">
        <v>0</v>
      </c>
      <c r="O1919" s="26">
        <v>1910</v>
      </c>
      <c r="P1919" s="58">
        <v>0</v>
      </c>
    </row>
    <row r="1920" spans="12:16" x14ac:dyDescent="0.3">
      <c r="L1920" s="26">
        <v>1911</v>
      </c>
      <c r="M1920" s="58">
        <v>8230535.6772009823</v>
      </c>
      <c r="O1920" s="26">
        <v>1911</v>
      </c>
      <c r="P1920" s="58">
        <v>8230535.6772009823</v>
      </c>
    </row>
    <row r="1921" spans="12:16" x14ac:dyDescent="0.3">
      <c r="L1921" s="26">
        <v>1912</v>
      </c>
      <c r="M1921" s="58">
        <v>0</v>
      </c>
      <c r="O1921" s="26">
        <v>1912</v>
      </c>
      <c r="P1921" s="58">
        <v>0</v>
      </c>
    </row>
    <row r="1922" spans="12:16" x14ac:dyDescent="0.3">
      <c r="L1922" s="26">
        <v>1913</v>
      </c>
      <c r="M1922" s="58">
        <v>21573480.452047396</v>
      </c>
      <c r="O1922" s="26">
        <v>1913</v>
      </c>
      <c r="P1922" s="58">
        <v>21573480.452047396</v>
      </c>
    </row>
    <row r="1923" spans="12:16" x14ac:dyDescent="0.3">
      <c r="L1923" s="26">
        <v>1914</v>
      </c>
      <c r="M1923" s="58">
        <v>0</v>
      </c>
      <c r="O1923" s="26">
        <v>1914</v>
      </c>
      <c r="P1923" s="58">
        <v>0</v>
      </c>
    </row>
    <row r="1924" spans="12:16" x14ac:dyDescent="0.3">
      <c r="L1924" s="26">
        <v>1915</v>
      </c>
      <c r="M1924" s="58">
        <v>0</v>
      </c>
      <c r="O1924" s="26">
        <v>1915</v>
      </c>
      <c r="P1924" s="58">
        <v>0</v>
      </c>
    </row>
    <row r="1925" spans="12:16" x14ac:dyDescent="0.3">
      <c r="L1925" s="26">
        <v>1916</v>
      </c>
      <c r="M1925" s="58">
        <v>0</v>
      </c>
      <c r="O1925" s="26">
        <v>1916</v>
      </c>
      <c r="P1925" s="58">
        <v>0</v>
      </c>
    </row>
    <row r="1926" spans="12:16" x14ac:dyDescent="0.3">
      <c r="L1926" s="26">
        <v>1917</v>
      </c>
      <c r="M1926" s="58">
        <v>17591433.677749239</v>
      </c>
      <c r="O1926" s="26">
        <v>1917</v>
      </c>
      <c r="P1926" s="58">
        <v>17591433.677749239</v>
      </c>
    </row>
    <row r="1927" spans="12:16" x14ac:dyDescent="0.3">
      <c r="L1927" s="26">
        <v>1918</v>
      </c>
      <c r="M1927" s="58">
        <v>16922406.316154998</v>
      </c>
      <c r="O1927" s="26">
        <v>1918</v>
      </c>
      <c r="P1927" s="58">
        <v>16922406.316154998</v>
      </c>
    </row>
    <row r="1928" spans="12:16" x14ac:dyDescent="0.3">
      <c r="L1928" s="26">
        <v>1919</v>
      </c>
      <c r="M1928" s="58">
        <v>20446031.057026077</v>
      </c>
      <c r="O1928" s="26">
        <v>1919</v>
      </c>
      <c r="P1928" s="58">
        <v>20446031.057026077</v>
      </c>
    </row>
    <row r="1929" spans="12:16" x14ac:dyDescent="0.3">
      <c r="L1929" s="26">
        <v>1920</v>
      </c>
      <c r="M1929" s="58">
        <v>0</v>
      </c>
      <c r="O1929" s="26">
        <v>1920</v>
      </c>
      <c r="P1929" s="58">
        <v>0</v>
      </c>
    </row>
    <row r="1930" spans="12:16" x14ac:dyDescent="0.3">
      <c r="L1930" s="26">
        <v>1921</v>
      </c>
      <c r="M1930" s="58">
        <v>0</v>
      </c>
      <c r="O1930" s="26">
        <v>1921</v>
      </c>
      <c r="P1930" s="58">
        <v>0</v>
      </c>
    </row>
    <row r="1931" spans="12:16" x14ac:dyDescent="0.3">
      <c r="L1931" s="26">
        <v>1922</v>
      </c>
      <c r="M1931" s="58">
        <v>11929674.439418267</v>
      </c>
      <c r="O1931" s="26">
        <v>1922</v>
      </c>
      <c r="P1931" s="58">
        <v>11929674.439418267</v>
      </c>
    </row>
    <row r="1932" spans="12:16" x14ac:dyDescent="0.3">
      <c r="L1932" s="26">
        <v>1923</v>
      </c>
      <c r="M1932" s="58">
        <v>39573539.317198493</v>
      </c>
      <c r="O1932" s="26">
        <v>1923</v>
      </c>
      <c r="P1932" s="58">
        <v>39573539.317198493</v>
      </c>
    </row>
    <row r="1933" spans="12:16" x14ac:dyDescent="0.3">
      <c r="L1933" s="26">
        <v>1924</v>
      </c>
      <c r="M1933" s="58">
        <v>9404944.2268575151</v>
      </c>
      <c r="O1933" s="26">
        <v>1924</v>
      </c>
      <c r="P1933" s="58">
        <v>9404944.2268575151</v>
      </c>
    </row>
    <row r="1934" spans="12:16" x14ac:dyDescent="0.3">
      <c r="L1934" s="26">
        <v>1925</v>
      </c>
      <c r="M1934" s="58">
        <v>0</v>
      </c>
      <c r="O1934" s="26">
        <v>1925</v>
      </c>
      <c r="P1934" s="58">
        <v>0</v>
      </c>
    </row>
    <row r="1935" spans="12:16" x14ac:dyDescent="0.3">
      <c r="L1935" s="26">
        <v>1926</v>
      </c>
      <c r="M1935" s="58">
        <v>14355238.606367264</v>
      </c>
      <c r="O1935" s="26">
        <v>1926</v>
      </c>
      <c r="P1935" s="58">
        <v>14355238.606367264</v>
      </c>
    </row>
    <row r="1936" spans="12:16" x14ac:dyDescent="0.3">
      <c r="L1936" s="26">
        <v>1927</v>
      </c>
      <c r="M1936" s="58">
        <v>0</v>
      </c>
      <c r="O1936" s="26">
        <v>1927</v>
      </c>
      <c r="P1936" s="58">
        <v>0</v>
      </c>
    </row>
    <row r="1937" spans="12:16" x14ac:dyDescent="0.3">
      <c r="L1937" s="26">
        <v>1928</v>
      </c>
      <c r="M1937" s="58">
        <v>7230716.7583645815</v>
      </c>
      <c r="O1937" s="26">
        <v>1928</v>
      </c>
      <c r="P1937" s="58">
        <v>0</v>
      </c>
    </row>
    <row r="1938" spans="12:16" x14ac:dyDescent="0.3">
      <c r="L1938" s="26">
        <v>1929</v>
      </c>
      <c r="M1938" s="58">
        <v>0</v>
      </c>
      <c r="O1938" s="26">
        <v>1929</v>
      </c>
      <c r="P1938" s="58">
        <v>0</v>
      </c>
    </row>
    <row r="1939" spans="12:16" x14ac:dyDescent="0.3">
      <c r="L1939" s="26">
        <v>1930</v>
      </c>
      <c r="M1939" s="58">
        <v>0</v>
      </c>
      <c r="O1939" s="26">
        <v>1930</v>
      </c>
      <c r="P1939" s="58">
        <v>0</v>
      </c>
    </row>
    <row r="1940" spans="12:16" x14ac:dyDescent="0.3">
      <c r="L1940" s="26">
        <v>1931</v>
      </c>
      <c r="M1940" s="58">
        <v>0</v>
      </c>
      <c r="O1940" s="26">
        <v>1931</v>
      </c>
      <c r="P1940" s="58">
        <v>0</v>
      </c>
    </row>
    <row r="1941" spans="12:16" x14ac:dyDescent="0.3">
      <c r="L1941" s="26">
        <v>1932</v>
      </c>
      <c r="M1941" s="58">
        <v>16791908.368463747</v>
      </c>
      <c r="O1941" s="26">
        <v>1932</v>
      </c>
      <c r="P1941" s="58">
        <v>16791908.368463747</v>
      </c>
    </row>
    <row r="1942" spans="12:16" x14ac:dyDescent="0.3">
      <c r="L1942" s="26">
        <v>1933</v>
      </c>
      <c r="M1942" s="58">
        <v>19325447.750466719</v>
      </c>
      <c r="O1942" s="26">
        <v>1933</v>
      </c>
      <c r="P1942" s="58">
        <v>19325447.750466719</v>
      </c>
    </row>
    <row r="1943" spans="12:16" x14ac:dyDescent="0.3">
      <c r="L1943" s="26">
        <v>1934</v>
      </c>
      <c r="M1943" s="58">
        <v>54595123.564690746</v>
      </c>
      <c r="O1943" s="26">
        <v>1934</v>
      </c>
      <c r="P1943" s="58">
        <v>54595123.564690746</v>
      </c>
    </row>
    <row r="1944" spans="12:16" x14ac:dyDescent="0.3">
      <c r="L1944" s="26">
        <v>1935</v>
      </c>
      <c r="M1944" s="58">
        <v>0</v>
      </c>
      <c r="O1944" s="26">
        <v>1935</v>
      </c>
      <c r="P1944" s="58">
        <v>0</v>
      </c>
    </row>
    <row r="1945" spans="12:16" x14ac:dyDescent="0.3">
      <c r="L1945" s="26">
        <v>1936</v>
      </c>
      <c r="M1945" s="58">
        <v>17221455.101380527</v>
      </c>
      <c r="O1945" s="26">
        <v>1936</v>
      </c>
      <c r="P1945" s="58">
        <v>17221455.101380527</v>
      </c>
    </row>
    <row r="1946" spans="12:16" x14ac:dyDescent="0.3">
      <c r="L1946" s="26">
        <v>1937</v>
      </c>
      <c r="M1946" s="58">
        <v>10743075.870844813</v>
      </c>
      <c r="O1946" s="26">
        <v>1937</v>
      </c>
      <c r="P1946" s="58">
        <v>0</v>
      </c>
    </row>
    <row r="1947" spans="12:16" x14ac:dyDescent="0.3">
      <c r="L1947" s="26">
        <v>1938</v>
      </c>
      <c r="M1947" s="58">
        <v>0</v>
      </c>
      <c r="O1947" s="26">
        <v>1938</v>
      </c>
      <c r="P1947" s="58">
        <v>0</v>
      </c>
    </row>
    <row r="1948" spans="12:16" x14ac:dyDescent="0.3">
      <c r="L1948" s="26">
        <v>1939</v>
      </c>
      <c r="M1948" s="58">
        <v>18300860.616860136</v>
      </c>
      <c r="O1948" s="26">
        <v>1939</v>
      </c>
      <c r="P1948" s="58">
        <v>18300860.616860136</v>
      </c>
    </row>
    <row r="1949" spans="12:16" x14ac:dyDescent="0.3">
      <c r="L1949" s="26">
        <v>1940</v>
      </c>
      <c r="M1949" s="58">
        <v>21098450.916307136</v>
      </c>
      <c r="O1949" s="26">
        <v>1940</v>
      </c>
      <c r="P1949" s="58">
        <v>21098450.916307136</v>
      </c>
    </row>
    <row r="1950" spans="12:16" x14ac:dyDescent="0.3">
      <c r="L1950" s="26">
        <v>1941</v>
      </c>
      <c r="M1950" s="58">
        <v>0</v>
      </c>
      <c r="O1950" s="26">
        <v>1941</v>
      </c>
      <c r="P1950" s="58">
        <v>0</v>
      </c>
    </row>
    <row r="1951" spans="12:16" x14ac:dyDescent="0.3">
      <c r="L1951" s="26">
        <v>1942</v>
      </c>
      <c r="M1951" s="58">
        <v>19131130.411064498</v>
      </c>
      <c r="O1951" s="26">
        <v>1942</v>
      </c>
      <c r="P1951" s="58">
        <v>10550764.466870017</v>
      </c>
    </row>
    <row r="1952" spans="12:16" x14ac:dyDescent="0.3">
      <c r="L1952" s="26">
        <v>1943</v>
      </c>
      <c r="M1952" s="58">
        <v>5333200.1652965564</v>
      </c>
      <c r="O1952" s="26">
        <v>1943</v>
      </c>
      <c r="P1952" s="58">
        <v>0</v>
      </c>
    </row>
    <row r="1953" spans="12:16" x14ac:dyDescent="0.3">
      <c r="L1953" s="26">
        <v>1944</v>
      </c>
      <c r="M1953" s="58">
        <v>26701826.26737874</v>
      </c>
      <c r="O1953" s="26">
        <v>1944</v>
      </c>
      <c r="P1953" s="58">
        <v>26701826.26737874</v>
      </c>
    </row>
    <row r="1954" spans="12:16" x14ac:dyDescent="0.3">
      <c r="L1954" s="26">
        <v>1945</v>
      </c>
      <c r="M1954" s="58">
        <v>11318122.045389285</v>
      </c>
      <c r="O1954" s="26">
        <v>1945</v>
      </c>
      <c r="P1954" s="58">
        <v>0</v>
      </c>
    </row>
    <row r="1955" spans="12:16" x14ac:dyDescent="0.3">
      <c r="L1955" s="26">
        <v>1946</v>
      </c>
      <c r="M1955" s="58">
        <v>0</v>
      </c>
      <c r="O1955" s="26">
        <v>1946</v>
      </c>
      <c r="P1955" s="58">
        <v>0</v>
      </c>
    </row>
    <row r="1956" spans="12:16" x14ac:dyDescent="0.3">
      <c r="L1956" s="26">
        <v>1947</v>
      </c>
      <c r="M1956" s="58">
        <v>31507419.059106503</v>
      </c>
      <c r="O1956" s="26">
        <v>1947</v>
      </c>
      <c r="P1956" s="58">
        <v>31507419.059106503</v>
      </c>
    </row>
    <row r="1957" spans="12:16" x14ac:dyDescent="0.3">
      <c r="L1957" s="26">
        <v>1948</v>
      </c>
      <c r="M1957" s="58">
        <v>0</v>
      </c>
      <c r="O1957" s="26">
        <v>1948</v>
      </c>
      <c r="P1957" s="58">
        <v>0</v>
      </c>
    </row>
    <row r="1958" spans="12:16" x14ac:dyDescent="0.3">
      <c r="L1958" s="26">
        <v>1949</v>
      </c>
      <c r="M1958" s="58">
        <v>29125502.37944378</v>
      </c>
      <c r="O1958" s="26">
        <v>1949</v>
      </c>
      <c r="P1958" s="58">
        <v>0</v>
      </c>
    </row>
    <row r="1959" spans="12:16" x14ac:dyDescent="0.3">
      <c r="L1959" s="26">
        <v>1950</v>
      </c>
      <c r="M1959" s="58">
        <v>0</v>
      </c>
      <c r="O1959" s="26">
        <v>1950</v>
      </c>
      <c r="P1959" s="58">
        <v>0</v>
      </c>
    </row>
    <row r="1960" spans="12:16" x14ac:dyDescent="0.3">
      <c r="L1960" s="26">
        <v>1951</v>
      </c>
      <c r="M1960" s="58">
        <v>0</v>
      </c>
      <c r="O1960" s="26">
        <v>1951</v>
      </c>
      <c r="P1960" s="58">
        <v>0</v>
      </c>
    </row>
    <row r="1961" spans="12:16" x14ac:dyDescent="0.3">
      <c r="L1961" s="26">
        <v>1952</v>
      </c>
      <c r="M1961" s="58">
        <v>28830258.241090182</v>
      </c>
      <c r="O1961" s="26">
        <v>1952</v>
      </c>
      <c r="P1961" s="58">
        <v>20314023.596718535</v>
      </c>
    </row>
    <row r="1962" spans="12:16" x14ac:dyDescent="0.3">
      <c r="L1962" s="26">
        <v>1953</v>
      </c>
      <c r="M1962" s="58">
        <v>22215614.024689402</v>
      </c>
      <c r="O1962" s="26">
        <v>1953</v>
      </c>
      <c r="P1962" s="58">
        <v>22215614.024689402</v>
      </c>
    </row>
    <row r="1963" spans="12:16" x14ac:dyDescent="0.3">
      <c r="L1963" s="26">
        <v>1954</v>
      </c>
      <c r="M1963" s="58">
        <v>0</v>
      </c>
      <c r="O1963" s="26">
        <v>1954</v>
      </c>
      <c r="P1963" s="58">
        <v>0</v>
      </c>
    </row>
    <row r="1964" spans="12:16" x14ac:dyDescent="0.3">
      <c r="L1964" s="26">
        <v>1955</v>
      </c>
      <c r="M1964" s="58">
        <v>0</v>
      </c>
      <c r="O1964" s="26">
        <v>1955</v>
      </c>
      <c r="P1964" s="58">
        <v>0</v>
      </c>
    </row>
    <row r="1965" spans="12:16" x14ac:dyDescent="0.3">
      <c r="L1965" s="26">
        <v>1956</v>
      </c>
      <c r="M1965" s="58">
        <v>7044740.9893333446</v>
      </c>
      <c r="O1965" s="26">
        <v>1956</v>
      </c>
      <c r="P1965" s="58">
        <v>7044740.9893333446</v>
      </c>
    </row>
    <row r="1966" spans="12:16" x14ac:dyDescent="0.3">
      <c r="L1966" s="26">
        <v>1957</v>
      </c>
      <c r="M1966" s="58">
        <v>6960617.5250928961</v>
      </c>
      <c r="O1966" s="26">
        <v>1957</v>
      </c>
      <c r="P1966" s="58">
        <v>6960617.5250928961</v>
      </c>
    </row>
    <row r="1967" spans="12:16" x14ac:dyDescent="0.3">
      <c r="L1967" s="26">
        <v>1958</v>
      </c>
      <c r="M1967" s="58">
        <v>0</v>
      </c>
      <c r="O1967" s="26">
        <v>1958</v>
      </c>
      <c r="P1967" s="58">
        <v>0</v>
      </c>
    </row>
    <row r="1968" spans="12:16" x14ac:dyDescent="0.3">
      <c r="L1968" s="26">
        <v>1959</v>
      </c>
      <c r="M1968" s="58">
        <v>0</v>
      </c>
      <c r="O1968" s="26">
        <v>1959</v>
      </c>
      <c r="P1968" s="58">
        <v>0</v>
      </c>
    </row>
    <row r="1969" spans="12:16" x14ac:dyDescent="0.3">
      <c r="L1969" s="26">
        <v>1960</v>
      </c>
      <c r="M1969" s="58">
        <v>0</v>
      </c>
      <c r="O1969" s="26">
        <v>1960</v>
      </c>
      <c r="P1969" s="58">
        <v>0</v>
      </c>
    </row>
    <row r="1970" spans="12:16" x14ac:dyDescent="0.3">
      <c r="L1970" s="26">
        <v>1961</v>
      </c>
      <c r="M1970" s="58">
        <v>12669794.731356664</v>
      </c>
      <c r="O1970" s="26">
        <v>1961</v>
      </c>
      <c r="P1970" s="58">
        <v>0</v>
      </c>
    </row>
    <row r="1971" spans="12:16" x14ac:dyDescent="0.3">
      <c r="L1971" s="26">
        <v>1962</v>
      </c>
      <c r="M1971" s="58">
        <v>0</v>
      </c>
      <c r="O1971" s="26">
        <v>1962</v>
      </c>
      <c r="P1971" s="58">
        <v>0</v>
      </c>
    </row>
    <row r="1972" spans="12:16" x14ac:dyDescent="0.3">
      <c r="L1972" s="26">
        <v>1963</v>
      </c>
      <c r="M1972" s="58">
        <v>12897364.978571422</v>
      </c>
      <c r="O1972" s="26">
        <v>1963</v>
      </c>
      <c r="P1972" s="58">
        <v>0</v>
      </c>
    </row>
    <row r="1973" spans="12:16" x14ac:dyDescent="0.3">
      <c r="L1973" s="26">
        <v>1964</v>
      </c>
      <c r="M1973" s="58">
        <v>0</v>
      </c>
      <c r="O1973" s="26">
        <v>1964</v>
      </c>
      <c r="P1973" s="58">
        <v>0</v>
      </c>
    </row>
    <row r="1974" spans="12:16" x14ac:dyDescent="0.3">
      <c r="L1974" s="26">
        <v>1965</v>
      </c>
      <c r="M1974" s="58">
        <v>0</v>
      </c>
      <c r="O1974" s="26">
        <v>1965</v>
      </c>
      <c r="P1974" s="58">
        <v>0</v>
      </c>
    </row>
    <row r="1975" spans="12:16" x14ac:dyDescent="0.3">
      <c r="L1975" s="26">
        <v>1966</v>
      </c>
      <c r="M1975" s="58">
        <v>0</v>
      </c>
      <c r="O1975" s="26">
        <v>1966</v>
      </c>
      <c r="P1975" s="58">
        <v>0</v>
      </c>
    </row>
    <row r="1976" spans="12:16" x14ac:dyDescent="0.3">
      <c r="L1976" s="26">
        <v>1967</v>
      </c>
      <c r="M1976" s="58">
        <v>28070757.735153198</v>
      </c>
      <c r="O1976" s="26">
        <v>1967</v>
      </c>
      <c r="P1976" s="58">
        <v>17267990.780491658</v>
      </c>
    </row>
    <row r="1977" spans="12:16" x14ac:dyDescent="0.3">
      <c r="L1977" s="26">
        <v>1968</v>
      </c>
      <c r="M1977" s="58">
        <v>0</v>
      </c>
      <c r="O1977" s="26">
        <v>1968</v>
      </c>
      <c r="P1977" s="58">
        <v>0</v>
      </c>
    </row>
    <row r="1978" spans="12:16" x14ac:dyDescent="0.3">
      <c r="L1978" s="26">
        <v>1969</v>
      </c>
      <c r="M1978" s="58">
        <v>24284721.386462014</v>
      </c>
      <c r="O1978" s="26">
        <v>1969</v>
      </c>
      <c r="P1978" s="58">
        <v>24284721.386462014</v>
      </c>
    </row>
    <row r="1979" spans="12:16" x14ac:dyDescent="0.3">
      <c r="L1979" s="26">
        <v>1970</v>
      </c>
      <c r="M1979" s="58">
        <v>0</v>
      </c>
      <c r="O1979" s="26">
        <v>1970</v>
      </c>
      <c r="P1979" s="58">
        <v>0</v>
      </c>
    </row>
    <row r="1980" spans="12:16" x14ac:dyDescent="0.3">
      <c r="L1980" s="26">
        <v>1971</v>
      </c>
      <c r="M1980" s="58">
        <v>0</v>
      </c>
      <c r="O1980" s="26">
        <v>1971</v>
      </c>
      <c r="P1980" s="58">
        <v>0</v>
      </c>
    </row>
    <row r="1981" spans="12:16" x14ac:dyDescent="0.3">
      <c r="L1981" s="26">
        <v>1972</v>
      </c>
      <c r="M1981" s="58">
        <v>0</v>
      </c>
      <c r="O1981" s="26">
        <v>1972</v>
      </c>
      <c r="P1981" s="58">
        <v>0</v>
      </c>
    </row>
    <row r="1982" spans="12:16" x14ac:dyDescent="0.3">
      <c r="L1982" s="26">
        <v>1973</v>
      </c>
      <c r="M1982" s="58">
        <v>25189611.162959225</v>
      </c>
      <c r="O1982" s="26">
        <v>1973</v>
      </c>
      <c r="P1982" s="58">
        <v>25189611.162959225</v>
      </c>
    </row>
    <row r="1983" spans="12:16" x14ac:dyDescent="0.3">
      <c r="L1983" s="26">
        <v>1974</v>
      </c>
      <c r="M1983" s="58">
        <v>5876823.1036702823</v>
      </c>
      <c r="O1983" s="26">
        <v>1974</v>
      </c>
      <c r="P1983" s="58">
        <v>5876823.1036702823</v>
      </c>
    </row>
    <row r="1984" spans="12:16" x14ac:dyDescent="0.3">
      <c r="L1984" s="26">
        <v>1975</v>
      </c>
      <c r="M1984" s="58">
        <v>17940477.330426197</v>
      </c>
      <c r="O1984" s="26">
        <v>1975</v>
      </c>
      <c r="P1984" s="58">
        <v>17940477.330426197</v>
      </c>
    </row>
    <row r="1985" spans="12:16" x14ac:dyDescent="0.3">
      <c r="L1985" s="26">
        <v>1976</v>
      </c>
      <c r="M1985" s="58">
        <v>0</v>
      </c>
      <c r="O1985" s="26">
        <v>1976</v>
      </c>
      <c r="P1985" s="58">
        <v>0</v>
      </c>
    </row>
    <row r="1986" spans="12:16" x14ac:dyDescent="0.3">
      <c r="L1986" s="26">
        <v>1977</v>
      </c>
      <c r="M1986" s="58">
        <v>0</v>
      </c>
      <c r="O1986" s="26">
        <v>1977</v>
      </c>
      <c r="P1986" s="58">
        <v>0</v>
      </c>
    </row>
    <row r="1987" spans="12:16" x14ac:dyDescent="0.3">
      <c r="L1987" s="26">
        <v>1978</v>
      </c>
      <c r="M1987" s="58">
        <v>32217751.753206097</v>
      </c>
      <c r="O1987" s="26">
        <v>1978</v>
      </c>
      <c r="P1987" s="58">
        <v>22894562.684120994</v>
      </c>
    </row>
    <row r="1988" spans="12:16" x14ac:dyDescent="0.3">
      <c r="L1988" s="26">
        <v>1979</v>
      </c>
      <c r="M1988" s="58">
        <v>0</v>
      </c>
      <c r="O1988" s="26">
        <v>1979</v>
      </c>
      <c r="P1988" s="58">
        <v>0</v>
      </c>
    </row>
    <row r="1989" spans="12:16" x14ac:dyDescent="0.3">
      <c r="L1989" s="26">
        <v>1980</v>
      </c>
      <c r="M1989" s="58">
        <v>0</v>
      </c>
      <c r="O1989" s="26">
        <v>1980</v>
      </c>
      <c r="P1989" s="58">
        <v>0</v>
      </c>
    </row>
    <row r="1990" spans="12:16" x14ac:dyDescent="0.3">
      <c r="L1990" s="26">
        <v>1981</v>
      </c>
      <c r="M1990" s="58">
        <v>7023124.6822160203</v>
      </c>
      <c r="O1990" s="26">
        <v>1981</v>
      </c>
      <c r="P1990" s="58">
        <v>7023124.6822160203</v>
      </c>
    </row>
    <row r="1991" spans="12:16" x14ac:dyDescent="0.3">
      <c r="L1991" s="26">
        <v>1982</v>
      </c>
      <c r="M1991" s="58">
        <v>0</v>
      </c>
      <c r="O1991" s="26">
        <v>1982</v>
      </c>
      <c r="P1991" s="58">
        <v>0</v>
      </c>
    </row>
    <row r="1992" spans="12:16" x14ac:dyDescent="0.3">
      <c r="L1992" s="26">
        <v>1983</v>
      </c>
      <c r="M1992" s="58">
        <v>0</v>
      </c>
      <c r="O1992" s="26">
        <v>1983</v>
      </c>
      <c r="P1992" s="58">
        <v>0</v>
      </c>
    </row>
    <row r="1993" spans="12:16" x14ac:dyDescent="0.3">
      <c r="L1993" s="26">
        <v>1984</v>
      </c>
      <c r="M1993" s="58">
        <v>0</v>
      </c>
      <c r="O1993" s="26">
        <v>1984</v>
      </c>
      <c r="P1993" s="58">
        <v>0</v>
      </c>
    </row>
    <row r="1994" spans="12:16" x14ac:dyDescent="0.3">
      <c r="L1994" s="26">
        <v>1985</v>
      </c>
      <c r="M1994" s="58">
        <v>20145044.352238849</v>
      </c>
      <c r="O1994" s="26">
        <v>1985</v>
      </c>
      <c r="P1994" s="58">
        <v>20145044.352238849</v>
      </c>
    </row>
    <row r="1995" spans="12:16" x14ac:dyDescent="0.3">
      <c r="L1995" s="26">
        <v>1986</v>
      </c>
      <c r="M1995" s="58">
        <v>12055637.734450338</v>
      </c>
      <c r="O1995" s="26">
        <v>1986</v>
      </c>
      <c r="P1995" s="58">
        <v>12055637.734450338</v>
      </c>
    </row>
    <row r="1996" spans="12:16" x14ac:dyDescent="0.3">
      <c r="L1996" s="26">
        <v>1987</v>
      </c>
      <c r="M1996" s="58">
        <v>44170632.582740955</v>
      </c>
      <c r="O1996" s="26">
        <v>1987</v>
      </c>
      <c r="P1996" s="58">
        <v>35572129.980089039</v>
      </c>
    </row>
    <row r="1997" spans="12:16" x14ac:dyDescent="0.3">
      <c r="L1997" s="26">
        <v>1988</v>
      </c>
      <c r="M1997" s="58">
        <v>0</v>
      </c>
      <c r="O1997" s="26">
        <v>1988</v>
      </c>
      <c r="P1997" s="58">
        <v>0</v>
      </c>
    </row>
    <row r="1998" spans="12:16" x14ac:dyDescent="0.3">
      <c r="L1998" s="26">
        <v>1989</v>
      </c>
      <c r="M1998" s="58">
        <v>24751444.925959606</v>
      </c>
      <c r="O1998" s="26">
        <v>1989</v>
      </c>
      <c r="P1998" s="58">
        <v>24751444.925959606</v>
      </c>
    </row>
    <row r="1999" spans="12:16" x14ac:dyDescent="0.3">
      <c r="L1999" s="26">
        <v>1990</v>
      </c>
      <c r="M1999" s="58">
        <v>0</v>
      </c>
      <c r="O1999" s="26">
        <v>1990</v>
      </c>
      <c r="P1999" s="58">
        <v>0</v>
      </c>
    </row>
    <row r="2000" spans="12:16" x14ac:dyDescent="0.3">
      <c r="L2000" s="26">
        <v>1991</v>
      </c>
      <c r="M2000" s="58">
        <v>0</v>
      </c>
      <c r="O2000" s="26">
        <v>1991</v>
      </c>
      <c r="P2000" s="58">
        <v>0</v>
      </c>
    </row>
    <row r="2001" spans="12:16" x14ac:dyDescent="0.3">
      <c r="L2001" s="26">
        <v>1992</v>
      </c>
      <c r="M2001" s="58">
        <v>0</v>
      </c>
      <c r="O2001" s="26">
        <v>1992</v>
      </c>
      <c r="P2001" s="58">
        <v>0</v>
      </c>
    </row>
    <row r="2002" spans="12:16" x14ac:dyDescent="0.3">
      <c r="L2002" s="26">
        <v>1993</v>
      </c>
      <c r="M2002" s="58">
        <v>12725072.311759237</v>
      </c>
      <c r="O2002" s="26">
        <v>1993</v>
      </c>
      <c r="P2002" s="58">
        <v>12725072.311759237</v>
      </c>
    </row>
    <row r="2003" spans="12:16" x14ac:dyDescent="0.3">
      <c r="L2003" s="26">
        <v>1994</v>
      </c>
      <c r="M2003" s="58">
        <v>0</v>
      </c>
      <c r="O2003" s="26">
        <v>1994</v>
      </c>
      <c r="P2003" s="58">
        <v>0</v>
      </c>
    </row>
    <row r="2004" spans="12:16" x14ac:dyDescent="0.3">
      <c r="L2004" s="26">
        <v>1995</v>
      </c>
      <c r="M2004" s="58">
        <v>29522980.682670895</v>
      </c>
      <c r="O2004" s="26">
        <v>1995</v>
      </c>
      <c r="P2004" s="58">
        <v>29522980.682670895</v>
      </c>
    </row>
    <row r="2005" spans="12:16" x14ac:dyDescent="0.3">
      <c r="L2005" s="26">
        <v>1996</v>
      </c>
      <c r="M2005" s="58">
        <v>8450868.6852546949</v>
      </c>
      <c r="O2005" s="26">
        <v>1996</v>
      </c>
      <c r="P2005" s="58">
        <v>8450868.6852546949</v>
      </c>
    </row>
    <row r="2006" spans="12:16" x14ac:dyDescent="0.3">
      <c r="L2006" s="26">
        <v>1997</v>
      </c>
      <c r="M2006" s="58">
        <v>10107172.180266727</v>
      </c>
      <c r="O2006" s="26">
        <v>1997</v>
      </c>
      <c r="P2006" s="58">
        <v>10107172.180266727</v>
      </c>
    </row>
    <row r="2007" spans="12:16" x14ac:dyDescent="0.3">
      <c r="L2007" s="26">
        <v>1998</v>
      </c>
      <c r="M2007" s="58">
        <v>36276851.606572956</v>
      </c>
      <c r="O2007" s="26">
        <v>1998</v>
      </c>
      <c r="P2007" s="58">
        <v>0</v>
      </c>
    </row>
    <row r="2008" spans="12:16" x14ac:dyDescent="0.3">
      <c r="L2008" s="26">
        <v>1999</v>
      </c>
      <c r="M2008" s="58">
        <v>20614032.124484606</v>
      </c>
      <c r="O2008" s="26">
        <v>1999</v>
      </c>
      <c r="P2008" s="58">
        <v>20614032.124484606</v>
      </c>
    </row>
    <row r="2009" spans="12:16" x14ac:dyDescent="0.3">
      <c r="L2009" s="26">
        <v>2000</v>
      </c>
      <c r="M2009" s="58">
        <v>0</v>
      </c>
      <c r="O2009" s="26">
        <v>2000</v>
      </c>
      <c r="P2009" s="58">
        <v>0</v>
      </c>
    </row>
    <row r="2010" spans="12:16" x14ac:dyDescent="0.3">
      <c r="L2010" s="26">
        <v>2001</v>
      </c>
      <c r="M2010" s="58">
        <v>10950196.988028947</v>
      </c>
      <c r="O2010" s="26">
        <v>2001</v>
      </c>
      <c r="P2010" s="58">
        <v>10950196.988028947</v>
      </c>
    </row>
    <row r="2011" spans="12:16" x14ac:dyDescent="0.3">
      <c r="L2011" s="26">
        <v>2002</v>
      </c>
      <c r="M2011" s="58">
        <v>8455341.3865692765</v>
      </c>
      <c r="O2011" s="26">
        <v>2002</v>
      </c>
      <c r="P2011" s="58">
        <v>8455341.3865692765</v>
      </c>
    </row>
    <row r="2012" spans="12:16" x14ac:dyDescent="0.3">
      <c r="L2012" s="26">
        <v>2003</v>
      </c>
      <c r="M2012" s="58">
        <v>7014417.7819092544</v>
      </c>
      <c r="O2012" s="26">
        <v>2003</v>
      </c>
      <c r="P2012" s="58">
        <v>7014417.7819092544</v>
      </c>
    </row>
    <row r="2013" spans="12:16" x14ac:dyDescent="0.3">
      <c r="L2013" s="26">
        <v>2004</v>
      </c>
      <c r="M2013" s="58">
        <v>5131035.9081335301</v>
      </c>
      <c r="O2013" s="26">
        <v>2004</v>
      </c>
      <c r="P2013" s="58">
        <v>5131035.9081335301</v>
      </c>
    </row>
    <row r="2014" spans="12:16" x14ac:dyDescent="0.3">
      <c r="L2014" s="26">
        <v>2005</v>
      </c>
      <c r="M2014" s="58">
        <v>11730655.672064658</v>
      </c>
      <c r="O2014" s="26">
        <v>2005</v>
      </c>
      <c r="P2014" s="58">
        <v>11730655.672064658</v>
      </c>
    </row>
    <row r="2015" spans="12:16" x14ac:dyDescent="0.3">
      <c r="L2015" s="26">
        <v>2006</v>
      </c>
      <c r="M2015" s="58">
        <v>0</v>
      </c>
      <c r="O2015" s="26">
        <v>2006</v>
      </c>
      <c r="P2015" s="58">
        <v>0</v>
      </c>
    </row>
    <row r="2016" spans="12:16" x14ac:dyDescent="0.3">
      <c r="L2016" s="26">
        <v>2007</v>
      </c>
      <c r="M2016" s="58">
        <v>0</v>
      </c>
      <c r="O2016" s="26">
        <v>2007</v>
      </c>
      <c r="P2016" s="58">
        <v>0</v>
      </c>
    </row>
    <row r="2017" spans="12:16" x14ac:dyDescent="0.3">
      <c r="L2017" s="26">
        <v>2008</v>
      </c>
      <c r="M2017" s="58">
        <v>0</v>
      </c>
      <c r="O2017" s="26">
        <v>2008</v>
      </c>
      <c r="P2017" s="58">
        <v>0</v>
      </c>
    </row>
    <row r="2018" spans="12:16" x14ac:dyDescent="0.3">
      <c r="L2018" s="26">
        <v>2009</v>
      </c>
      <c r="M2018" s="58">
        <v>0</v>
      </c>
      <c r="O2018" s="26">
        <v>2009</v>
      </c>
      <c r="P2018" s="58">
        <v>0</v>
      </c>
    </row>
    <row r="2019" spans="12:16" x14ac:dyDescent="0.3">
      <c r="L2019" s="26">
        <v>2010</v>
      </c>
      <c r="M2019" s="58">
        <v>0</v>
      </c>
      <c r="O2019" s="26">
        <v>2010</v>
      </c>
      <c r="P2019" s="58">
        <v>0</v>
      </c>
    </row>
    <row r="2020" spans="12:16" x14ac:dyDescent="0.3">
      <c r="L2020" s="26">
        <v>2011</v>
      </c>
      <c r="M2020" s="58">
        <v>10231267.480078878</v>
      </c>
      <c r="O2020" s="26">
        <v>2011</v>
      </c>
      <c r="P2020" s="58">
        <v>10231267.480078878</v>
      </c>
    </row>
    <row r="2021" spans="12:16" x14ac:dyDescent="0.3">
      <c r="L2021" s="26">
        <v>2012</v>
      </c>
      <c r="M2021" s="58">
        <v>17217771.366031703</v>
      </c>
      <c r="O2021" s="26">
        <v>2012</v>
      </c>
      <c r="P2021" s="58">
        <v>17217771.366031703</v>
      </c>
    </row>
    <row r="2022" spans="12:16" x14ac:dyDescent="0.3">
      <c r="L2022" s="26">
        <v>2013</v>
      </c>
      <c r="M2022" s="58">
        <v>0</v>
      </c>
      <c r="O2022" s="26">
        <v>2013</v>
      </c>
      <c r="P2022" s="58">
        <v>0</v>
      </c>
    </row>
    <row r="2023" spans="12:16" x14ac:dyDescent="0.3">
      <c r="L2023" s="26">
        <v>2014</v>
      </c>
      <c r="M2023" s="58">
        <v>0</v>
      </c>
      <c r="O2023" s="26">
        <v>2014</v>
      </c>
      <c r="P2023" s="58">
        <v>0</v>
      </c>
    </row>
    <row r="2024" spans="12:16" x14ac:dyDescent="0.3">
      <c r="L2024" s="26">
        <v>2015</v>
      </c>
      <c r="M2024" s="58">
        <v>0</v>
      </c>
      <c r="O2024" s="26">
        <v>2015</v>
      </c>
      <c r="P2024" s="58">
        <v>0</v>
      </c>
    </row>
    <row r="2025" spans="12:16" x14ac:dyDescent="0.3">
      <c r="L2025" s="26">
        <v>2016</v>
      </c>
      <c r="M2025" s="58">
        <v>20895359.068558753</v>
      </c>
      <c r="O2025" s="26">
        <v>2016</v>
      </c>
      <c r="P2025" s="58">
        <v>9172189.6567042656</v>
      </c>
    </row>
    <row r="2026" spans="12:16" x14ac:dyDescent="0.3">
      <c r="L2026" s="26">
        <v>2017</v>
      </c>
      <c r="M2026" s="58">
        <v>20640660.926435579</v>
      </c>
      <c r="O2026" s="26">
        <v>2017</v>
      </c>
      <c r="P2026" s="58">
        <v>20640660.926435579</v>
      </c>
    </row>
    <row r="2027" spans="12:16" x14ac:dyDescent="0.3">
      <c r="L2027" s="26">
        <v>2018</v>
      </c>
      <c r="M2027" s="58">
        <v>10314398.364935586</v>
      </c>
      <c r="O2027" s="26">
        <v>2018</v>
      </c>
      <c r="P2027" s="58">
        <v>10314398.364935586</v>
      </c>
    </row>
    <row r="2028" spans="12:16" x14ac:dyDescent="0.3">
      <c r="L2028" s="26">
        <v>2019</v>
      </c>
      <c r="M2028" s="58">
        <v>0</v>
      </c>
      <c r="O2028" s="26">
        <v>2019</v>
      </c>
      <c r="P2028" s="58">
        <v>0</v>
      </c>
    </row>
    <row r="2029" spans="12:16" x14ac:dyDescent="0.3">
      <c r="L2029" s="26">
        <v>2020</v>
      </c>
      <c r="M2029" s="58">
        <v>8271616.5276552485</v>
      </c>
      <c r="O2029" s="26">
        <v>2020</v>
      </c>
      <c r="P2029" s="58">
        <v>8271616.5276552485</v>
      </c>
    </row>
    <row r="2030" spans="12:16" x14ac:dyDescent="0.3">
      <c r="L2030" s="26">
        <v>2021</v>
      </c>
      <c r="M2030" s="58">
        <v>19247277.553606786</v>
      </c>
      <c r="O2030" s="26">
        <v>2021</v>
      </c>
      <c r="P2030" s="58">
        <v>19247277.553606786</v>
      </c>
    </row>
    <row r="2031" spans="12:16" x14ac:dyDescent="0.3">
      <c r="L2031" s="26">
        <v>2022</v>
      </c>
      <c r="M2031" s="58">
        <v>9990326.9722038116</v>
      </c>
      <c r="O2031" s="26">
        <v>2022</v>
      </c>
      <c r="P2031" s="58">
        <v>0</v>
      </c>
    </row>
    <row r="2032" spans="12:16" x14ac:dyDescent="0.3">
      <c r="L2032" s="26">
        <v>2023</v>
      </c>
      <c r="M2032" s="58">
        <v>29500650.960581809</v>
      </c>
      <c r="O2032" s="26">
        <v>2023</v>
      </c>
      <c r="P2032" s="58">
        <v>29500650.960581809</v>
      </c>
    </row>
    <row r="2033" spans="12:16" x14ac:dyDescent="0.3">
      <c r="L2033" s="26">
        <v>2024</v>
      </c>
      <c r="M2033" s="58">
        <v>0</v>
      </c>
      <c r="O2033" s="26">
        <v>2024</v>
      </c>
      <c r="P2033" s="58">
        <v>0</v>
      </c>
    </row>
    <row r="2034" spans="12:16" x14ac:dyDescent="0.3">
      <c r="L2034" s="26">
        <v>2025</v>
      </c>
      <c r="M2034" s="58">
        <v>0</v>
      </c>
      <c r="O2034" s="26">
        <v>2025</v>
      </c>
      <c r="P2034" s="58">
        <v>0</v>
      </c>
    </row>
    <row r="2035" spans="12:16" x14ac:dyDescent="0.3">
      <c r="L2035" s="26">
        <v>2026</v>
      </c>
      <c r="M2035" s="58">
        <v>0</v>
      </c>
      <c r="O2035" s="26">
        <v>2026</v>
      </c>
      <c r="P2035" s="58">
        <v>0</v>
      </c>
    </row>
    <row r="2036" spans="12:16" x14ac:dyDescent="0.3">
      <c r="L2036" s="26">
        <v>2027</v>
      </c>
      <c r="M2036" s="58">
        <v>0</v>
      </c>
      <c r="O2036" s="26">
        <v>2027</v>
      </c>
      <c r="P2036" s="58">
        <v>0</v>
      </c>
    </row>
    <row r="2037" spans="12:16" x14ac:dyDescent="0.3">
      <c r="L2037" s="26">
        <v>2028</v>
      </c>
      <c r="M2037" s="58">
        <v>19459601.817508016</v>
      </c>
      <c r="O2037" s="26">
        <v>2028</v>
      </c>
      <c r="P2037" s="58">
        <v>19459601.817508016</v>
      </c>
    </row>
    <row r="2038" spans="12:16" x14ac:dyDescent="0.3">
      <c r="L2038" s="26">
        <v>2029</v>
      </c>
      <c r="M2038" s="58">
        <v>4454637.7426486779</v>
      </c>
      <c r="O2038" s="26">
        <v>2029</v>
      </c>
      <c r="P2038" s="58">
        <v>4454637.7426486779</v>
      </c>
    </row>
    <row r="2039" spans="12:16" x14ac:dyDescent="0.3">
      <c r="L2039" s="26">
        <v>2030</v>
      </c>
      <c r="M2039" s="58">
        <v>0</v>
      </c>
      <c r="O2039" s="26">
        <v>2030</v>
      </c>
      <c r="P2039" s="58">
        <v>0</v>
      </c>
    </row>
    <row r="2040" spans="12:16" x14ac:dyDescent="0.3">
      <c r="L2040" s="26">
        <v>2031</v>
      </c>
      <c r="M2040" s="58">
        <v>0</v>
      </c>
      <c r="O2040" s="26">
        <v>2031</v>
      </c>
      <c r="P2040" s="58">
        <v>0</v>
      </c>
    </row>
    <row r="2041" spans="12:16" x14ac:dyDescent="0.3">
      <c r="L2041" s="26">
        <v>2032</v>
      </c>
      <c r="M2041" s="58">
        <v>8644784.1193550024</v>
      </c>
      <c r="O2041" s="26">
        <v>2032</v>
      </c>
      <c r="P2041" s="58">
        <v>0</v>
      </c>
    </row>
    <row r="2042" spans="12:16" x14ac:dyDescent="0.3">
      <c r="L2042" s="26">
        <v>2033</v>
      </c>
      <c r="M2042" s="58">
        <v>15386595.387723569</v>
      </c>
      <c r="O2042" s="26">
        <v>2033</v>
      </c>
      <c r="P2042" s="58">
        <v>0</v>
      </c>
    </row>
    <row r="2043" spans="12:16" x14ac:dyDescent="0.3">
      <c r="L2043" s="26">
        <v>2034</v>
      </c>
      <c r="M2043" s="58">
        <v>0</v>
      </c>
      <c r="O2043" s="26">
        <v>2034</v>
      </c>
      <c r="P2043" s="58">
        <v>0</v>
      </c>
    </row>
    <row r="2044" spans="12:16" x14ac:dyDescent="0.3">
      <c r="L2044" s="26">
        <v>2035</v>
      </c>
      <c r="M2044" s="58">
        <v>11757236.467743069</v>
      </c>
      <c r="O2044" s="26">
        <v>2035</v>
      </c>
      <c r="P2044" s="58">
        <v>0</v>
      </c>
    </row>
    <row r="2045" spans="12:16" x14ac:dyDescent="0.3">
      <c r="L2045" s="26">
        <v>2036</v>
      </c>
      <c r="M2045" s="58">
        <v>0</v>
      </c>
      <c r="O2045" s="26">
        <v>2036</v>
      </c>
      <c r="P2045" s="58">
        <v>0</v>
      </c>
    </row>
    <row r="2046" spans="12:16" x14ac:dyDescent="0.3">
      <c r="L2046" s="26">
        <v>2037</v>
      </c>
      <c r="M2046" s="58">
        <v>14091889.771945551</v>
      </c>
      <c r="O2046" s="26">
        <v>2037</v>
      </c>
      <c r="P2046" s="58">
        <v>14091889.771945551</v>
      </c>
    </row>
    <row r="2047" spans="12:16" x14ac:dyDescent="0.3">
      <c r="L2047" s="26">
        <v>2038</v>
      </c>
      <c r="M2047" s="58">
        <v>17877498.495155662</v>
      </c>
      <c r="O2047" s="26">
        <v>2038</v>
      </c>
      <c r="P2047" s="58">
        <v>17877498.495155662</v>
      </c>
    </row>
    <row r="2048" spans="12:16" x14ac:dyDescent="0.3">
      <c r="L2048" s="26">
        <v>2039</v>
      </c>
      <c r="M2048" s="58">
        <v>0</v>
      </c>
      <c r="O2048" s="26">
        <v>2039</v>
      </c>
      <c r="P2048" s="58">
        <v>0</v>
      </c>
    </row>
    <row r="2049" spans="12:16" x14ac:dyDescent="0.3">
      <c r="L2049" s="26">
        <v>2040</v>
      </c>
      <c r="M2049" s="58">
        <v>0</v>
      </c>
      <c r="O2049" s="26">
        <v>2040</v>
      </c>
      <c r="P2049" s="58">
        <v>0</v>
      </c>
    </row>
    <row r="2050" spans="12:16" x14ac:dyDescent="0.3">
      <c r="L2050" s="26">
        <v>2041</v>
      </c>
      <c r="M2050" s="58">
        <v>0</v>
      </c>
      <c r="O2050" s="26">
        <v>2041</v>
      </c>
      <c r="P2050" s="58">
        <v>0</v>
      </c>
    </row>
    <row r="2051" spans="12:16" x14ac:dyDescent="0.3">
      <c r="L2051" s="26">
        <v>2042</v>
      </c>
      <c r="M2051" s="58">
        <v>10868750.567653203</v>
      </c>
      <c r="O2051" s="26">
        <v>2042</v>
      </c>
      <c r="P2051" s="58">
        <v>10868750.567653203</v>
      </c>
    </row>
    <row r="2052" spans="12:16" x14ac:dyDescent="0.3">
      <c r="L2052" s="26">
        <v>2043</v>
      </c>
      <c r="M2052" s="58">
        <v>8717935.5193829034</v>
      </c>
      <c r="O2052" s="26">
        <v>2043</v>
      </c>
      <c r="P2052" s="58">
        <v>8717935.5193829034</v>
      </c>
    </row>
    <row r="2053" spans="12:16" x14ac:dyDescent="0.3">
      <c r="L2053" s="26">
        <v>2044</v>
      </c>
      <c r="M2053" s="58">
        <v>13931941.821052872</v>
      </c>
      <c r="O2053" s="26">
        <v>2044</v>
      </c>
      <c r="P2053" s="58">
        <v>13931941.821052872</v>
      </c>
    </row>
    <row r="2054" spans="12:16" x14ac:dyDescent="0.3">
      <c r="L2054" s="26">
        <v>2045</v>
      </c>
      <c r="M2054" s="58">
        <v>33197320.379765518</v>
      </c>
      <c r="O2054" s="26">
        <v>2045</v>
      </c>
      <c r="P2054" s="58">
        <v>33197320.379765518</v>
      </c>
    </row>
    <row r="2055" spans="12:16" x14ac:dyDescent="0.3">
      <c r="L2055" s="26">
        <v>2046</v>
      </c>
      <c r="M2055" s="58">
        <v>10358663.958564496</v>
      </c>
      <c r="O2055" s="26">
        <v>2046</v>
      </c>
      <c r="P2055" s="58">
        <v>0</v>
      </c>
    </row>
    <row r="2056" spans="12:16" x14ac:dyDescent="0.3">
      <c r="L2056" s="26">
        <v>2047</v>
      </c>
      <c r="M2056" s="58">
        <v>5220612.2970366534</v>
      </c>
      <c r="O2056" s="26">
        <v>2047</v>
      </c>
      <c r="P2056" s="58">
        <v>5220612.2970366534</v>
      </c>
    </row>
    <row r="2057" spans="12:16" x14ac:dyDescent="0.3">
      <c r="L2057" s="26">
        <v>2048</v>
      </c>
      <c r="M2057" s="58">
        <v>21480592.977535646</v>
      </c>
      <c r="O2057" s="26">
        <v>2048</v>
      </c>
      <c r="P2057" s="58">
        <v>21480592.977535646</v>
      </c>
    </row>
    <row r="2058" spans="12:16" x14ac:dyDescent="0.3">
      <c r="L2058" s="26">
        <v>2049</v>
      </c>
      <c r="M2058" s="58">
        <v>7984478.1788885659</v>
      </c>
      <c r="O2058" s="26">
        <v>2049</v>
      </c>
      <c r="P2058" s="58">
        <v>7984478.1788885659</v>
      </c>
    </row>
    <row r="2059" spans="12:16" x14ac:dyDescent="0.3">
      <c r="L2059" s="26">
        <v>2050</v>
      </c>
      <c r="M2059" s="58">
        <v>31180429.882249005</v>
      </c>
      <c r="O2059" s="26">
        <v>2050</v>
      </c>
      <c r="P2059" s="58">
        <v>31180429.882249005</v>
      </c>
    </row>
    <row r="2060" spans="12:16" x14ac:dyDescent="0.3">
      <c r="L2060" s="26">
        <v>2051</v>
      </c>
      <c r="M2060" s="58">
        <v>23344075.035765439</v>
      </c>
      <c r="O2060" s="26">
        <v>2051</v>
      </c>
      <c r="P2060" s="58">
        <v>9960221.0878985915</v>
      </c>
    </row>
    <row r="2061" spans="12:16" x14ac:dyDescent="0.3">
      <c r="L2061" s="26">
        <v>2052</v>
      </c>
      <c r="M2061" s="58">
        <v>0</v>
      </c>
      <c r="O2061" s="26">
        <v>2052</v>
      </c>
      <c r="P2061" s="58">
        <v>0</v>
      </c>
    </row>
    <row r="2062" spans="12:16" x14ac:dyDescent="0.3">
      <c r="L2062" s="26">
        <v>2053</v>
      </c>
      <c r="M2062" s="58">
        <v>0</v>
      </c>
      <c r="O2062" s="26">
        <v>2053</v>
      </c>
      <c r="P2062" s="58">
        <v>0</v>
      </c>
    </row>
    <row r="2063" spans="12:16" x14ac:dyDescent="0.3">
      <c r="L2063" s="26">
        <v>2054</v>
      </c>
      <c r="M2063" s="58">
        <v>16657111.27114436</v>
      </c>
      <c r="O2063" s="26">
        <v>2054</v>
      </c>
      <c r="P2063" s="58">
        <v>11349449.951684399</v>
      </c>
    </row>
    <row r="2064" spans="12:16" x14ac:dyDescent="0.3">
      <c r="L2064" s="26">
        <v>2055</v>
      </c>
      <c r="M2064" s="58">
        <v>45118174.910340101</v>
      </c>
      <c r="O2064" s="26">
        <v>2055</v>
      </c>
      <c r="P2064" s="58">
        <v>19245839.078184783</v>
      </c>
    </row>
    <row r="2065" spans="12:16" x14ac:dyDescent="0.3">
      <c r="L2065" s="26">
        <v>2056</v>
      </c>
      <c r="M2065" s="58">
        <v>7140650.9216254698</v>
      </c>
      <c r="O2065" s="26">
        <v>2056</v>
      </c>
      <c r="P2065" s="58">
        <v>7140650.9216254698</v>
      </c>
    </row>
    <row r="2066" spans="12:16" x14ac:dyDescent="0.3">
      <c r="L2066" s="26">
        <v>2057</v>
      </c>
      <c r="M2066" s="58">
        <v>37445885.005304359</v>
      </c>
      <c r="O2066" s="26">
        <v>2057</v>
      </c>
      <c r="P2066" s="58">
        <v>37445885.005304359</v>
      </c>
    </row>
    <row r="2067" spans="12:16" x14ac:dyDescent="0.3">
      <c r="L2067" s="26">
        <v>2058</v>
      </c>
      <c r="M2067" s="58">
        <v>0</v>
      </c>
      <c r="O2067" s="26">
        <v>2058</v>
      </c>
      <c r="P2067" s="58">
        <v>0</v>
      </c>
    </row>
    <row r="2068" spans="12:16" x14ac:dyDescent="0.3">
      <c r="L2068" s="26">
        <v>2059</v>
      </c>
      <c r="M2068" s="58">
        <v>0</v>
      </c>
      <c r="O2068" s="26">
        <v>2059</v>
      </c>
      <c r="P2068" s="58">
        <v>0</v>
      </c>
    </row>
    <row r="2069" spans="12:16" x14ac:dyDescent="0.3">
      <c r="L2069" s="26">
        <v>2060</v>
      </c>
      <c r="M2069" s="58">
        <v>0</v>
      </c>
      <c r="O2069" s="26">
        <v>2060</v>
      </c>
      <c r="P2069" s="58">
        <v>0</v>
      </c>
    </row>
    <row r="2070" spans="12:16" x14ac:dyDescent="0.3">
      <c r="L2070" s="26">
        <v>2061</v>
      </c>
      <c r="M2070" s="58">
        <v>19301921.371562809</v>
      </c>
      <c r="O2070" s="26">
        <v>2061</v>
      </c>
      <c r="P2070" s="58">
        <v>19301921.371562809</v>
      </c>
    </row>
    <row r="2071" spans="12:16" x14ac:dyDescent="0.3">
      <c r="L2071" s="26">
        <v>2062</v>
      </c>
      <c r="M2071" s="58">
        <v>20871236.095803928</v>
      </c>
      <c r="O2071" s="26">
        <v>2062</v>
      </c>
      <c r="P2071" s="58">
        <v>20871236.095803928</v>
      </c>
    </row>
    <row r="2072" spans="12:16" x14ac:dyDescent="0.3">
      <c r="L2072" s="26">
        <v>2063</v>
      </c>
      <c r="M2072" s="58">
        <v>0</v>
      </c>
      <c r="O2072" s="26">
        <v>2063</v>
      </c>
      <c r="P2072" s="58">
        <v>0</v>
      </c>
    </row>
    <row r="2073" spans="12:16" x14ac:dyDescent="0.3">
      <c r="L2073" s="26">
        <v>2064</v>
      </c>
      <c r="M2073" s="58">
        <v>0</v>
      </c>
      <c r="O2073" s="26">
        <v>2064</v>
      </c>
      <c r="P2073" s="58">
        <v>0</v>
      </c>
    </row>
    <row r="2074" spans="12:16" x14ac:dyDescent="0.3">
      <c r="L2074" s="26">
        <v>2065</v>
      </c>
      <c r="M2074" s="58">
        <v>0</v>
      </c>
      <c r="O2074" s="26">
        <v>2065</v>
      </c>
      <c r="P2074" s="58">
        <v>0</v>
      </c>
    </row>
    <row r="2075" spans="12:16" x14ac:dyDescent="0.3">
      <c r="L2075" s="26">
        <v>2066</v>
      </c>
      <c r="M2075" s="58">
        <v>0</v>
      </c>
      <c r="O2075" s="26">
        <v>2066</v>
      </c>
      <c r="P2075" s="58">
        <v>0</v>
      </c>
    </row>
    <row r="2076" spans="12:16" x14ac:dyDescent="0.3">
      <c r="L2076" s="26">
        <v>2067</v>
      </c>
      <c r="M2076" s="58">
        <v>17109659.512740172</v>
      </c>
      <c r="O2076" s="26">
        <v>2067</v>
      </c>
      <c r="P2076" s="58">
        <v>17109659.512740172</v>
      </c>
    </row>
    <row r="2077" spans="12:16" x14ac:dyDescent="0.3">
      <c r="L2077" s="26">
        <v>2068</v>
      </c>
      <c r="M2077" s="58">
        <v>0</v>
      </c>
      <c r="O2077" s="26">
        <v>2068</v>
      </c>
      <c r="P2077" s="58">
        <v>0</v>
      </c>
    </row>
    <row r="2078" spans="12:16" x14ac:dyDescent="0.3">
      <c r="L2078" s="26">
        <v>2069</v>
      </c>
      <c r="M2078" s="58">
        <v>17661039.943845816</v>
      </c>
      <c r="O2078" s="26">
        <v>2069</v>
      </c>
      <c r="P2078" s="58">
        <v>17661039.943845816</v>
      </c>
    </row>
    <row r="2079" spans="12:16" x14ac:dyDescent="0.3">
      <c r="L2079" s="26">
        <v>2070</v>
      </c>
      <c r="M2079" s="58">
        <v>0</v>
      </c>
      <c r="O2079" s="26">
        <v>2070</v>
      </c>
      <c r="P2079" s="58">
        <v>0</v>
      </c>
    </row>
    <row r="2080" spans="12:16" x14ac:dyDescent="0.3">
      <c r="L2080" s="26">
        <v>2071</v>
      </c>
      <c r="M2080" s="58">
        <v>0</v>
      </c>
      <c r="O2080" s="26">
        <v>2071</v>
      </c>
      <c r="P2080" s="58">
        <v>0</v>
      </c>
    </row>
    <row r="2081" spans="12:16" x14ac:dyDescent="0.3">
      <c r="L2081" s="26">
        <v>2072</v>
      </c>
      <c r="M2081" s="58">
        <v>25417207.624133263</v>
      </c>
      <c r="O2081" s="26">
        <v>2072</v>
      </c>
      <c r="P2081" s="58">
        <v>25417207.624133263</v>
      </c>
    </row>
    <row r="2082" spans="12:16" x14ac:dyDescent="0.3">
      <c r="L2082" s="26">
        <v>2073</v>
      </c>
      <c r="M2082" s="58">
        <v>9145105.9716241229</v>
      </c>
      <c r="O2082" s="26">
        <v>2073</v>
      </c>
      <c r="P2082" s="58">
        <v>9145105.9716241229</v>
      </c>
    </row>
    <row r="2083" spans="12:16" x14ac:dyDescent="0.3">
      <c r="L2083" s="26">
        <v>2074</v>
      </c>
      <c r="M2083" s="58">
        <v>0</v>
      </c>
      <c r="O2083" s="26">
        <v>2074</v>
      </c>
      <c r="P2083" s="58">
        <v>0</v>
      </c>
    </row>
    <row r="2084" spans="12:16" x14ac:dyDescent="0.3">
      <c r="L2084" s="26">
        <v>2075</v>
      </c>
      <c r="M2084" s="58">
        <v>0</v>
      </c>
      <c r="O2084" s="26">
        <v>2075</v>
      </c>
      <c r="P2084" s="58">
        <v>0</v>
      </c>
    </row>
    <row r="2085" spans="12:16" x14ac:dyDescent="0.3">
      <c r="L2085" s="26">
        <v>2076</v>
      </c>
      <c r="M2085" s="58">
        <v>0</v>
      </c>
      <c r="O2085" s="26">
        <v>2076</v>
      </c>
      <c r="P2085" s="58">
        <v>0</v>
      </c>
    </row>
    <row r="2086" spans="12:16" x14ac:dyDescent="0.3">
      <c r="L2086" s="26">
        <v>2077</v>
      </c>
      <c r="M2086" s="58">
        <v>23259321.660757829</v>
      </c>
      <c r="O2086" s="26">
        <v>2077</v>
      </c>
      <c r="P2086" s="58">
        <v>23259321.660757829</v>
      </c>
    </row>
    <row r="2087" spans="12:16" x14ac:dyDescent="0.3">
      <c r="L2087" s="26">
        <v>2078</v>
      </c>
      <c r="M2087" s="58">
        <v>17852645.135904379</v>
      </c>
      <c r="O2087" s="26">
        <v>2078</v>
      </c>
      <c r="P2087" s="58">
        <v>17852645.135904379</v>
      </c>
    </row>
    <row r="2088" spans="12:16" x14ac:dyDescent="0.3">
      <c r="L2088" s="26">
        <v>2079</v>
      </c>
      <c r="M2088" s="58">
        <v>21928935.516746659</v>
      </c>
      <c r="O2088" s="26">
        <v>2079</v>
      </c>
      <c r="P2088" s="58">
        <v>21928935.516746659</v>
      </c>
    </row>
    <row r="2089" spans="12:16" x14ac:dyDescent="0.3">
      <c r="L2089" s="26">
        <v>2080</v>
      </c>
      <c r="M2089" s="58">
        <v>19654827.625115927</v>
      </c>
      <c r="O2089" s="26">
        <v>2080</v>
      </c>
      <c r="P2089" s="58">
        <v>0</v>
      </c>
    </row>
    <row r="2090" spans="12:16" x14ac:dyDescent="0.3">
      <c r="L2090" s="26">
        <v>2081</v>
      </c>
      <c r="M2090" s="58">
        <v>31546637.277874246</v>
      </c>
      <c r="O2090" s="26">
        <v>2081</v>
      </c>
      <c r="P2090" s="58">
        <v>31546637.277874246</v>
      </c>
    </row>
    <row r="2091" spans="12:16" x14ac:dyDescent="0.3">
      <c r="L2091" s="26">
        <v>2082</v>
      </c>
      <c r="M2091" s="58">
        <v>29558256.720896065</v>
      </c>
      <c r="O2091" s="26">
        <v>2082</v>
      </c>
      <c r="P2091" s="58">
        <v>29558256.720896065</v>
      </c>
    </row>
    <row r="2092" spans="12:16" x14ac:dyDescent="0.3">
      <c r="L2092" s="26">
        <v>2083</v>
      </c>
      <c r="M2092" s="58">
        <v>0</v>
      </c>
      <c r="O2092" s="26">
        <v>2083</v>
      </c>
      <c r="P2092" s="58">
        <v>0</v>
      </c>
    </row>
    <row r="2093" spans="12:16" x14ac:dyDescent="0.3">
      <c r="L2093" s="26">
        <v>2084</v>
      </c>
      <c r="M2093" s="58">
        <v>32198594.083698139</v>
      </c>
      <c r="O2093" s="26">
        <v>2084</v>
      </c>
      <c r="P2093" s="58">
        <v>24992072.139216229</v>
      </c>
    </row>
    <row r="2094" spans="12:16" x14ac:dyDescent="0.3">
      <c r="L2094" s="26">
        <v>2085</v>
      </c>
      <c r="M2094" s="58">
        <v>8696139.81978116</v>
      </c>
      <c r="O2094" s="26">
        <v>2085</v>
      </c>
      <c r="P2094" s="58">
        <v>8696139.81978116</v>
      </c>
    </row>
    <row r="2095" spans="12:16" x14ac:dyDescent="0.3">
      <c r="L2095" s="26">
        <v>2086</v>
      </c>
      <c r="M2095" s="58">
        <v>13366794.54447896</v>
      </c>
      <c r="O2095" s="26">
        <v>2086</v>
      </c>
      <c r="P2095" s="58">
        <v>13366794.54447896</v>
      </c>
    </row>
    <row r="2096" spans="12:16" x14ac:dyDescent="0.3">
      <c r="L2096" s="26">
        <v>2087</v>
      </c>
      <c r="M2096" s="58">
        <v>13738451.009349357</v>
      </c>
      <c r="O2096" s="26">
        <v>2087</v>
      </c>
      <c r="P2096" s="58">
        <v>7404548.5100067724</v>
      </c>
    </row>
    <row r="2097" spans="12:16" x14ac:dyDescent="0.3">
      <c r="L2097" s="26">
        <v>2088</v>
      </c>
      <c r="M2097" s="58">
        <v>5067585.7536769919</v>
      </c>
      <c r="O2097" s="26">
        <v>2088</v>
      </c>
      <c r="P2097" s="58">
        <v>5067585.7536769919</v>
      </c>
    </row>
    <row r="2098" spans="12:16" x14ac:dyDescent="0.3">
      <c r="L2098" s="26">
        <v>2089</v>
      </c>
      <c r="M2098" s="58">
        <v>0</v>
      </c>
      <c r="O2098" s="26">
        <v>2089</v>
      </c>
      <c r="P2098" s="58">
        <v>0</v>
      </c>
    </row>
    <row r="2099" spans="12:16" x14ac:dyDescent="0.3">
      <c r="L2099" s="26">
        <v>2090</v>
      </c>
      <c r="M2099" s="58">
        <v>9433403.877973929</v>
      </c>
      <c r="O2099" s="26">
        <v>2090</v>
      </c>
      <c r="P2099" s="58">
        <v>9433403.877973929</v>
      </c>
    </row>
    <row r="2100" spans="12:16" x14ac:dyDescent="0.3">
      <c r="L2100" s="26">
        <v>2091</v>
      </c>
      <c r="M2100" s="58">
        <v>10977302.787495419</v>
      </c>
      <c r="O2100" s="26">
        <v>2091</v>
      </c>
      <c r="P2100" s="58">
        <v>10977302.787495419</v>
      </c>
    </row>
    <row r="2101" spans="12:16" x14ac:dyDescent="0.3">
      <c r="L2101" s="26">
        <v>2092</v>
      </c>
      <c r="M2101" s="58">
        <v>42941304.185956948</v>
      </c>
      <c r="O2101" s="26">
        <v>2092</v>
      </c>
      <c r="P2101" s="58">
        <v>42941304.185956948</v>
      </c>
    </row>
    <row r="2102" spans="12:16" x14ac:dyDescent="0.3">
      <c r="L2102" s="26">
        <v>2093</v>
      </c>
      <c r="M2102" s="58">
        <v>0</v>
      </c>
      <c r="O2102" s="26">
        <v>2093</v>
      </c>
      <c r="P2102" s="58">
        <v>0</v>
      </c>
    </row>
    <row r="2103" spans="12:16" x14ac:dyDescent="0.3">
      <c r="L2103" s="26">
        <v>2094</v>
      </c>
      <c r="M2103" s="58">
        <v>19094668.294553518</v>
      </c>
      <c r="O2103" s="26">
        <v>2094</v>
      </c>
      <c r="P2103" s="58">
        <v>11454177.093702495</v>
      </c>
    </row>
    <row r="2104" spans="12:16" x14ac:dyDescent="0.3">
      <c r="L2104" s="26">
        <v>2095</v>
      </c>
      <c r="M2104" s="58">
        <v>8733976.0642187539</v>
      </c>
      <c r="O2104" s="26">
        <v>2095</v>
      </c>
      <c r="P2104" s="58">
        <v>8733976.0642187539</v>
      </c>
    </row>
    <row r="2105" spans="12:16" x14ac:dyDescent="0.3">
      <c r="L2105" s="26">
        <v>2096</v>
      </c>
      <c r="M2105" s="58">
        <v>0</v>
      </c>
      <c r="O2105" s="26">
        <v>2096</v>
      </c>
      <c r="P2105" s="58">
        <v>0</v>
      </c>
    </row>
    <row r="2106" spans="12:16" x14ac:dyDescent="0.3">
      <c r="L2106" s="26">
        <v>2097</v>
      </c>
      <c r="M2106" s="58">
        <v>0</v>
      </c>
      <c r="O2106" s="26">
        <v>2097</v>
      </c>
      <c r="P2106" s="58">
        <v>0</v>
      </c>
    </row>
    <row r="2107" spans="12:16" x14ac:dyDescent="0.3">
      <c r="L2107" s="26">
        <v>2098</v>
      </c>
      <c r="M2107" s="58">
        <v>17904748.290032312</v>
      </c>
      <c r="O2107" s="26">
        <v>2098</v>
      </c>
      <c r="P2107" s="58">
        <v>0</v>
      </c>
    </row>
    <row r="2108" spans="12:16" x14ac:dyDescent="0.3">
      <c r="L2108" s="26">
        <v>2099</v>
      </c>
      <c r="M2108" s="58">
        <v>0</v>
      </c>
      <c r="O2108" s="26">
        <v>2099</v>
      </c>
      <c r="P2108" s="58">
        <v>0</v>
      </c>
    </row>
    <row r="2109" spans="12:16" x14ac:dyDescent="0.3">
      <c r="L2109" s="26">
        <v>2100</v>
      </c>
      <c r="M2109" s="58">
        <v>18817307.39074748</v>
      </c>
      <c r="O2109" s="26">
        <v>2100</v>
      </c>
      <c r="P2109" s="58">
        <v>18817307.39074748</v>
      </c>
    </row>
    <row r="2110" spans="12:16" x14ac:dyDescent="0.3">
      <c r="L2110" s="26">
        <v>2101</v>
      </c>
      <c r="M2110" s="58">
        <v>0</v>
      </c>
      <c r="O2110" s="26">
        <v>2101</v>
      </c>
      <c r="P2110" s="58">
        <v>0</v>
      </c>
    </row>
    <row r="2111" spans="12:16" x14ac:dyDescent="0.3">
      <c r="L2111" s="26">
        <v>2102</v>
      </c>
      <c r="M2111" s="58">
        <v>0</v>
      </c>
      <c r="O2111" s="26">
        <v>2102</v>
      </c>
      <c r="P2111" s="58">
        <v>0</v>
      </c>
    </row>
    <row r="2112" spans="12:16" x14ac:dyDescent="0.3">
      <c r="L2112" s="26">
        <v>2103</v>
      </c>
      <c r="M2112" s="58">
        <v>0</v>
      </c>
      <c r="O2112" s="26">
        <v>2103</v>
      </c>
      <c r="P2112" s="58">
        <v>0</v>
      </c>
    </row>
    <row r="2113" spans="12:16" x14ac:dyDescent="0.3">
      <c r="L2113" s="26">
        <v>2104</v>
      </c>
      <c r="M2113" s="58">
        <v>0</v>
      </c>
      <c r="O2113" s="26">
        <v>2104</v>
      </c>
      <c r="P2113" s="58">
        <v>0</v>
      </c>
    </row>
    <row r="2114" spans="12:16" x14ac:dyDescent="0.3">
      <c r="L2114" s="26">
        <v>2105</v>
      </c>
      <c r="M2114" s="58">
        <v>0</v>
      </c>
      <c r="O2114" s="26">
        <v>2105</v>
      </c>
      <c r="P2114" s="58">
        <v>0</v>
      </c>
    </row>
    <row r="2115" spans="12:16" x14ac:dyDescent="0.3">
      <c r="L2115" s="26">
        <v>2106</v>
      </c>
      <c r="M2115" s="58">
        <v>10655407.330560166</v>
      </c>
      <c r="O2115" s="26">
        <v>2106</v>
      </c>
      <c r="P2115" s="58">
        <v>10655407.330560166</v>
      </c>
    </row>
    <row r="2116" spans="12:16" x14ac:dyDescent="0.3">
      <c r="L2116" s="26">
        <v>2107</v>
      </c>
      <c r="M2116" s="58">
        <v>0</v>
      </c>
      <c r="O2116" s="26">
        <v>2107</v>
      </c>
      <c r="P2116" s="58">
        <v>0</v>
      </c>
    </row>
    <row r="2117" spans="12:16" x14ac:dyDescent="0.3">
      <c r="L2117" s="26">
        <v>2108</v>
      </c>
      <c r="M2117" s="58">
        <v>0</v>
      </c>
      <c r="O2117" s="26">
        <v>2108</v>
      </c>
      <c r="P2117" s="58">
        <v>0</v>
      </c>
    </row>
    <row r="2118" spans="12:16" x14ac:dyDescent="0.3">
      <c r="L2118" s="26">
        <v>2109</v>
      </c>
      <c r="M2118" s="58">
        <v>31989644.138000727</v>
      </c>
      <c r="O2118" s="26">
        <v>2109</v>
      </c>
      <c r="P2118" s="58">
        <v>31989644.138000727</v>
      </c>
    </row>
    <row r="2119" spans="12:16" x14ac:dyDescent="0.3">
      <c r="L2119" s="26">
        <v>2110</v>
      </c>
      <c r="M2119" s="58">
        <v>10913025.012071148</v>
      </c>
      <c r="O2119" s="26">
        <v>2110</v>
      </c>
      <c r="P2119" s="58">
        <v>0</v>
      </c>
    </row>
    <row r="2120" spans="12:16" x14ac:dyDescent="0.3">
      <c r="L2120" s="26">
        <v>2111</v>
      </c>
      <c r="M2120" s="58">
        <v>9544300.5615937188</v>
      </c>
      <c r="O2120" s="26">
        <v>2111</v>
      </c>
      <c r="P2120" s="58">
        <v>9544300.5615937188</v>
      </c>
    </row>
    <row r="2121" spans="12:16" x14ac:dyDescent="0.3">
      <c r="L2121" s="26">
        <v>2112</v>
      </c>
      <c r="M2121" s="58">
        <v>0</v>
      </c>
      <c r="O2121" s="26">
        <v>2112</v>
      </c>
      <c r="P2121" s="58">
        <v>0</v>
      </c>
    </row>
    <row r="2122" spans="12:16" x14ac:dyDescent="0.3">
      <c r="L2122" s="26">
        <v>2113</v>
      </c>
      <c r="M2122" s="58">
        <v>0</v>
      </c>
      <c r="O2122" s="26">
        <v>2113</v>
      </c>
      <c r="P2122" s="58">
        <v>0</v>
      </c>
    </row>
    <row r="2123" spans="12:16" x14ac:dyDescent="0.3">
      <c r="L2123" s="26">
        <v>2114</v>
      </c>
      <c r="M2123" s="58">
        <v>8707061.4082035646</v>
      </c>
      <c r="O2123" s="26">
        <v>2114</v>
      </c>
      <c r="P2123" s="58">
        <v>0</v>
      </c>
    </row>
    <row r="2124" spans="12:16" x14ac:dyDescent="0.3">
      <c r="L2124" s="26">
        <v>2115</v>
      </c>
      <c r="M2124" s="58">
        <v>27308840.135602936</v>
      </c>
      <c r="O2124" s="26">
        <v>2115</v>
      </c>
      <c r="P2124" s="58">
        <v>27308840.135602936</v>
      </c>
    </row>
    <row r="2125" spans="12:16" x14ac:dyDescent="0.3">
      <c r="L2125" s="26">
        <v>2116</v>
      </c>
      <c r="M2125" s="58">
        <v>0</v>
      </c>
      <c r="O2125" s="26">
        <v>2116</v>
      </c>
      <c r="P2125" s="58">
        <v>0</v>
      </c>
    </row>
    <row r="2126" spans="12:16" x14ac:dyDescent="0.3">
      <c r="L2126" s="26">
        <v>2117</v>
      </c>
      <c r="M2126" s="58">
        <v>45231752.134038821</v>
      </c>
      <c r="O2126" s="26">
        <v>2117</v>
      </c>
      <c r="P2126" s="58">
        <v>45231752.134038821</v>
      </c>
    </row>
    <row r="2127" spans="12:16" x14ac:dyDescent="0.3">
      <c r="L2127" s="26">
        <v>2118</v>
      </c>
      <c r="M2127" s="58">
        <v>15127682.847990442</v>
      </c>
      <c r="O2127" s="26">
        <v>2118</v>
      </c>
      <c r="P2127" s="58">
        <v>15127682.847990442</v>
      </c>
    </row>
    <row r="2128" spans="12:16" x14ac:dyDescent="0.3">
      <c r="L2128" s="26">
        <v>2119</v>
      </c>
      <c r="M2128" s="58">
        <v>23823259.025377251</v>
      </c>
      <c r="O2128" s="26">
        <v>2119</v>
      </c>
      <c r="P2128" s="58">
        <v>14731409.728567351</v>
      </c>
    </row>
    <row r="2129" spans="12:16" x14ac:dyDescent="0.3">
      <c r="L2129" s="26">
        <v>2120</v>
      </c>
      <c r="M2129" s="58">
        <v>18443109.025088463</v>
      </c>
      <c r="O2129" s="26">
        <v>2120</v>
      </c>
      <c r="P2129" s="58">
        <v>18443109.025088463</v>
      </c>
    </row>
    <row r="2130" spans="12:16" x14ac:dyDescent="0.3">
      <c r="L2130" s="26">
        <v>2121</v>
      </c>
      <c r="M2130" s="58">
        <v>18976519.418208104</v>
      </c>
      <c r="O2130" s="26">
        <v>2121</v>
      </c>
      <c r="P2130" s="58">
        <v>18976519.418208104</v>
      </c>
    </row>
    <row r="2131" spans="12:16" x14ac:dyDescent="0.3">
      <c r="L2131" s="26">
        <v>2122</v>
      </c>
      <c r="M2131" s="58">
        <v>42509062.461637013</v>
      </c>
      <c r="O2131" s="26">
        <v>2122</v>
      </c>
      <c r="P2131" s="58">
        <v>26133390.121012777</v>
      </c>
    </row>
    <row r="2132" spans="12:16" x14ac:dyDescent="0.3">
      <c r="L2132" s="26">
        <v>2123</v>
      </c>
      <c r="M2132" s="58">
        <v>0</v>
      </c>
      <c r="O2132" s="26">
        <v>2123</v>
      </c>
      <c r="P2132" s="58">
        <v>0</v>
      </c>
    </row>
    <row r="2133" spans="12:16" x14ac:dyDescent="0.3">
      <c r="L2133" s="26">
        <v>2124</v>
      </c>
      <c r="M2133" s="58">
        <v>0</v>
      </c>
      <c r="O2133" s="26">
        <v>2124</v>
      </c>
      <c r="P2133" s="58">
        <v>0</v>
      </c>
    </row>
    <row r="2134" spans="12:16" x14ac:dyDescent="0.3">
      <c r="L2134" s="26">
        <v>2125</v>
      </c>
      <c r="M2134" s="58">
        <v>0</v>
      </c>
      <c r="O2134" s="26">
        <v>2125</v>
      </c>
      <c r="P2134" s="58">
        <v>0</v>
      </c>
    </row>
    <row r="2135" spans="12:16" x14ac:dyDescent="0.3">
      <c r="L2135" s="26">
        <v>2126</v>
      </c>
      <c r="M2135" s="58">
        <v>42331004.107156456</v>
      </c>
      <c r="O2135" s="26">
        <v>2126</v>
      </c>
      <c r="P2135" s="58">
        <v>42331004.107156456</v>
      </c>
    </row>
    <row r="2136" spans="12:16" x14ac:dyDescent="0.3">
      <c r="L2136" s="26">
        <v>2127</v>
      </c>
      <c r="M2136" s="58">
        <v>0</v>
      </c>
      <c r="O2136" s="26">
        <v>2127</v>
      </c>
      <c r="P2136" s="58">
        <v>0</v>
      </c>
    </row>
    <row r="2137" spans="12:16" x14ac:dyDescent="0.3">
      <c r="L2137" s="26">
        <v>2128</v>
      </c>
      <c r="M2137" s="58">
        <v>0</v>
      </c>
      <c r="O2137" s="26">
        <v>2128</v>
      </c>
      <c r="P2137" s="58">
        <v>0</v>
      </c>
    </row>
    <row r="2138" spans="12:16" x14ac:dyDescent="0.3">
      <c r="L2138" s="26">
        <v>2129</v>
      </c>
      <c r="M2138" s="58">
        <v>0</v>
      </c>
      <c r="O2138" s="26">
        <v>2129</v>
      </c>
      <c r="P2138" s="58">
        <v>0</v>
      </c>
    </row>
    <row r="2139" spans="12:16" x14ac:dyDescent="0.3">
      <c r="L2139" s="26">
        <v>2130</v>
      </c>
      <c r="M2139" s="58">
        <v>12611143.644816019</v>
      </c>
      <c r="O2139" s="26">
        <v>2130</v>
      </c>
      <c r="P2139" s="58">
        <v>0</v>
      </c>
    </row>
    <row r="2140" spans="12:16" x14ac:dyDescent="0.3">
      <c r="L2140" s="26">
        <v>2131</v>
      </c>
      <c r="M2140" s="58">
        <v>0</v>
      </c>
      <c r="O2140" s="26">
        <v>2131</v>
      </c>
      <c r="P2140" s="58">
        <v>0</v>
      </c>
    </row>
    <row r="2141" spans="12:16" x14ac:dyDescent="0.3">
      <c r="L2141" s="26">
        <v>2132</v>
      </c>
      <c r="M2141" s="58">
        <v>23892910.841977354</v>
      </c>
      <c r="O2141" s="26">
        <v>2132</v>
      </c>
      <c r="P2141" s="58">
        <v>16572163.35883595</v>
      </c>
    </row>
    <row r="2142" spans="12:16" x14ac:dyDescent="0.3">
      <c r="L2142" s="26">
        <v>2133</v>
      </c>
      <c r="M2142" s="58">
        <v>0</v>
      </c>
      <c r="O2142" s="26">
        <v>2133</v>
      </c>
      <c r="P2142" s="58">
        <v>0</v>
      </c>
    </row>
    <row r="2143" spans="12:16" x14ac:dyDescent="0.3">
      <c r="L2143" s="26">
        <v>2134</v>
      </c>
      <c r="M2143" s="58">
        <v>8340694.5641446253</v>
      </c>
      <c r="O2143" s="26">
        <v>2134</v>
      </c>
      <c r="P2143" s="58">
        <v>8340694.5641446253</v>
      </c>
    </row>
    <row r="2144" spans="12:16" x14ac:dyDescent="0.3">
      <c r="L2144" s="26">
        <v>2135</v>
      </c>
      <c r="M2144" s="58">
        <v>9513973.7572228666</v>
      </c>
      <c r="O2144" s="26">
        <v>2135</v>
      </c>
      <c r="P2144" s="58">
        <v>9513973.7572228666</v>
      </c>
    </row>
    <row r="2145" spans="12:16" x14ac:dyDescent="0.3">
      <c r="L2145" s="26">
        <v>2136</v>
      </c>
      <c r="M2145" s="58">
        <v>9866673.4713358246</v>
      </c>
      <c r="O2145" s="26">
        <v>2136</v>
      </c>
      <c r="P2145" s="58">
        <v>9866673.4713358246</v>
      </c>
    </row>
    <row r="2146" spans="12:16" x14ac:dyDescent="0.3">
      <c r="L2146" s="26">
        <v>2137</v>
      </c>
      <c r="M2146" s="58">
        <v>0</v>
      </c>
      <c r="O2146" s="26">
        <v>2137</v>
      </c>
      <c r="P2146" s="58">
        <v>0</v>
      </c>
    </row>
    <row r="2147" spans="12:16" x14ac:dyDescent="0.3">
      <c r="L2147" s="26">
        <v>2138</v>
      </c>
      <c r="M2147" s="58">
        <v>10477772.637147518</v>
      </c>
      <c r="O2147" s="26">
        <v>2138</v>
      </c>
      <c r="P2147" s="58">
        <v>10477772.637147518</v>
      </c>
    </row>
    <row r="2148" spans="12:16" x14ac:dyDescent="0.3">
      <c r="L2148" s="26">
        <v>2139</v>
      </c>
      <c r="M2148" s="58">
        <v>14650381.995082222</v>
      </c>
      <c r="O2148" s="26">
        <v>2139</v>
      </c>
      <c r="P2148" s="58">
        <v>14650381.995082222</v>
      </c>
    </row>
    <row r="2149" spans="12:16" x14ac:dyDescent="0.3">
      <c r="L2149" s="26">
        <v>2140</v>
      </c>
      <c r="M2149" s="58">
        <v>0</v>
      </c>
      <c r="O2149" s="26">
        <v>2140</v>
      </c>
      <c r="P2149" s="58">
        <v>0</v>
      </c>
    </row>
    <row r="2150" spans="12:16" x14ac:dyDescent="0.3">
      <c r="L2150" s="26">
        <v>2141</v>
      </c>
      <c r="M2150" s="58">
        <v>0</v>
      </c>
      <c r="O2150" s="26">
        <v>2141</v>
      </c>
      <c r="P2150" s="58">
        <v>0</v>
      </c>
    </row>
    <row r="2151" spans="12:16" x14ac:dyDescent="0.3">
      <c r="L2151" s="26">
        <v>2142</v>
      </c>
      <c r="M2151" s="58">
        <v>0</v>
      </c>
      <c r="O2151" s="26">
        <v>2142</v>
      </c>
      <c r="P2151" s="58">
        <v>0</v>
      </c>
    </row>
    <row r="2152" spans="12:16" x14ac:dyDescent="0.3">
      <c r="L2152" s="26">
        <v>2143</v>
      </c>
      <c r="M2152" s="58">
        <v>0</v>
      </c>
      <c r="O2152" s="26">
        <v>2143</v>
      </c>
      <c r="P2152" s="58">
        <v>0</v>
      </c>
    </row>
    <row r="2153" spans="12:16" x14ac:dyDescent="0.3">
      <c r="L2153" s="26">
        <v>2144</v>
      </c>
      <c r="M2153" s="58">
        <v>0</v>
      </c>
      <c r="O2153" s="26">
        <v>2144</v>
      </c>
      <c r="P2153" s="58">
        <v>0</v>
      </c>
    </row>
    <row r="2154" spans="12:16" x14ac:dyDescent="0.3">
      <c r="L2154" s="26">
        <v>2145</v>
      </c>
      <c r="M2154" s="58">
        <v>0</v>
      </c>
      <c r="O2154" s="26">
        <v>2145</v>
      </c>
      <c r="P2154" s="58">
        <v>0</v>
      </c>
    </row>
    <row r="2155" spans="12:16" x14ac:dyDescent="0.3">
      <c r="L2155" s="26">
        <v>2146</v>
      </c>
      <c r="M2155" s="58">
        <v>11981578.95915439</v>
      </c>
      <c r="O2155" s="26">
        <v>2146</v>
      </c>
      <c r="P2155" s="58">
        <v>11981578.95915439</v>
      </c>
    </row>
    <row r="2156" spans="12:16" x14ac:dyDescent="0.3">
      <c r="L2156" s="26">
        <v>2147</v>
      </c>
      <c r="M2156" s="58">
        <v>26681489.270762675</v>
      </c>
      <c r="O2156" s="26">
        <v>2147</v>
      </c>
      <c r="P2156" s="58">
        <v>17745134.611605573</v>
      </c>
    </row>
    <row r="2157" spans="12:16" x14ac:dyDescent="0.3">
      <c r="L2157" s="26">
        <v>2148</v>
      </c>
      <c r="M2157" s="58">
        <v>25063542.008869935</v>
      </c>
      <c r="O2157" s="26">
        <v>2148</v>
      </c>
      <c r="P2157" s="58">
        <v>25063542.008869935</v>
      </c>
    </row>
    <row r="2158" spans="12:16" x14ac:dyDescent="0.3">
      <c r="L2158" s="26">
        <v>2149</v>
      </c>
      <c r="M2158" s="58">
        <v>0</v>
      </c>
      <c r="O2158" s="26">
        <v>2149</v>
      </c>
      <c r="P2158" s="58">
        <v>0</v>
      </c>
    </row>
    <row r="2159" spans="12:16" x14ac:dyDescent="0.3">
      <c r="L2159" s="26">
        <v>2150</v>
      </c>
      <c r="M2159" s="58">
        <v>10366173.172785502</v>
      </c>
      <c r="O2159" s="26">
        <v>2150</v>
      </c>
      <c r="P2159" s="58">
        <v>0</v>
      </c>
    </row>
    <row r="2160" spans="12:16" x14ac:dyDescent="0.3">
      <c r="L2160" s="26">
        <v>2151</v>
      </c>
      <c r="M2160" s="58">
        <v>16450727.153467022</v>
      </c>
      <c r="O2160" s="26">
        <v>2151</v>
      </c>
      <c r="P2160" s="58">
        <v>0</v>
      </c>
    </row>
    <row r="2161" spans="12:16" x14ac:dyDescent="0.3">
      <c r="L2161" s="26">
        <v>2152</v>
      </c>
      <c r="M2161" s="58">
        <v>0</v>
      </c>
      <c r="O2161" s="26">
        <v>2152</v>
      </c>
      <c r="P2161" s="58">
        <v>0</v>
      </c>
    </row>
    <row r="2162" spans="12:16" x14ac:dyDescent="0.3">
      <c r="L2162" s="26">
        <v>2153</v>
      </c>
      <c r="M2162" s="58">
        <v>6397857.5526720425</v>
      </c>
      <c r="O2162" s="26">
        <v>2153</v>
      </c>
      <c r="P2162" s="58">
        <v>6397857.5526720425</v>
      </c>
    </row>
    <row r="2163" spans="12:16" x14ac:dyDescent="0.3">
      <c r="L2163" s="26">
        <v>2154</v>
      </c>
      <c r="M2163" s="58">
        <v>33990934.128711283</v>
      </c>
      <c r="O2163" s="26">
        <v>2154</v>
      </c>
      <c r="P2163" s="58">
        <v>23175824.6623342</v>
      </c>
    </row>
    <row r="2164" spans="12:16" x14ac:dyDescent="0.3">
      <c r="L2164" s="26">
        <v>2155</v>
      </c>
      <c r="M2164" s="58">
        <v>16540036.170240151</v>
      </c>
      <c r="O2164" s="26">
        <v>2155</v>
      </c>
      <c r="P2164" s="58">
        <v>16540036.170240151</v>
      </c>
    </row>
    <row r="2165" spans="12:16" x14ac:dyDescent="0.3">
      <c r="L2165" s="26">
        <v>2156</v>
      </c>
      <c r="M2165" s="58">
        <v>9442887.27287977</v>
      </c>
      <c r="O2165" s="26">
        <v>2156</v>
      </c>
      <c r="P2165" s="58">
        <v>9442887.27287977</v>
      </c>
    </row>
    <row r="2166" spans="12:16" x14ac:dyDescent="0.3">
      <c r="L2166" s="26">
        <v>2157</v>
      </c>
      <c r="M2166" s="58">
        <v>0</v>
      </c>
      <c r="O2166" s="26">
        <v>2157</v>
      </c>
      <c r="P2166" s="58">
        <v>0</v>
      </c>
    </row>
    <row r="2167" spans="12:16" x14ac:dyDescent="0.3">
      <c r="L2167" s="26">
        <v>2158</v>
      </c>
      <c r="M2167" s="58">
        <v>11425554.058243692</v>
      </c>
      <c r="O2167" s="26">
        <v>2158</v>
      </c>
      <c r="P2167" s="58">
        <v>11425554.058243692</v>
      </c>
    </row>
    <row r="2168" spans="12:16" x14ac:dyDescent="0.3">
      <c r="L2168" s="26">
        <v>2159</v>
      </c>
      <c r="M2168" s="58">
        <v>0</v>
      </c>
      <c r="O2168" s="26">
        <v>2159</v>
      </c>
      <c r="P2168" s="58">
        <v>0</v>
      </c>
    </row>
    <row r="2169" spans="12:16" x14ac:dyDescent="0.3">
      <c r="L2169" s="26">
        <v>2160</v>
      </c>
      <c r="M2169" s="58">
        <v>31771917.434191715</v>
      </c>
      <c r="O2169" s="26">
        <v>2160</v>
      </c>
      <c r="P2169" s="58">
        <v>31771917.434191715</v>
      </c>
    </row>
    <row r="2170" spans="12:16" x14ac:dyDescent="0.3">
      <c r="L2170" s="26">
        <v>2161</v>
      </c>
      <c r="M2170" s="58">
        <v>6309649.0059083663</v>
      </c>
      <c r="O2170" s="26">
        <v>2161</v>
      </c>
      <c r="P2170" s="58">
        <v>6309649.0059083663</v>
      </c>
    </row>
    <row r="2171" spans="12:16" x14ac:dyDescent="0.3">
      <c r="L2171" s="26">
        <v>2162</v>
      </c>
      <c r="M2171" s="58">
        <v>0</v>
      </c>
      <c r="O2171" s="26">
        <v>2162</v>
      </c>
      <c r="P2171" s="58">
        <v>0</v>
      </c>
    </row>
    <row r="2172" spans="12:16" x14ac:dyDescent="0.3">
      <c r="L2172" s="26">
        <v>2163</v>
      </c>
      <c r="M2172" s="58">
        <v>5539866.8677174784</v>
      </c>
      <c r="O2172" s="26">
        <v>2163</v>
      </c>
      <c r="P2172" s="58">
        <v>5539866.8677174784</v>
      </c>
    </row>
    <row r="2173" spans="12:16" x14ac:dyDescent="0.3">
      <c r="L2173" s="26">
        <v>2164</v>
      </c>
      <c r="M2173" s="58">
        <v>25251568.245326903</v>
      </c>
      <c r="O2173" s="26">
        <v>2164</v>
      </c>
      <c r="P2173" s="58">
        <v>25251568.245326903</v>
      </c>
    </row>
    <row r="2174" spans="12:16" x14ac:dyDescent="0.3">
      <c r="L2174" s="26">
        <v>2165</v>
      </c>
      <c r="M2174" s="58">
        <v>0</v>
      </c>
      <c r="O2174" s="26">
        <v>2165</v>
      </c>
      <c r="P2174" s="58">
        <v>0</v>
      </c>
    </row>
    <row r="2175" spans="12:16" x14ac:dyDescent="0.3">
      <c r="L2175" s="26">
        <v>2166</v>
      </c>
      <c r="M2175" s="58">
        <v>0</v>
      </c>
      <c r="O2175" s="26">
        <v>2166</v>
      </c>
      <c r="P2175" s="58">
        <v>0</v>
      </c>
    </row>
    <row r="2176" spans="12:16" x14ac:dyDescent="0.3">
      <c r="L2176" s="26">
        <v>2167</v>
      </c>
      <c r="M2176" s="58">
        <v>28109335.698718648</v>
      </c>
      <c r="O2176" s="26">
        <v>2167</v>
      </c>
      <c r="P2176" s="58">
        <v>28109335.698718648</v>
      </c>
    </row>
    <row r="2177" spans="12:16" x14ac:dyDescent="0.3">
      <c r="L2177" s="26">
        <v>2168</v>
      </c>
      <c r="M2177" s="58">
        <v>42689392.715373084</v>
      </c>
      <c r="O2177" s="26">
        <v>2168</v>
      </c>
      <c r="P2177" s="58">
        <v>30284920.06152381</v>
      </c>
    </row>
    <row r="2178" spans="12:16" x14ac:dyDescent="0.3">
      <c r="L2178" s="26">
        <v>2169</v>
      </c>
      <c r="M2178" s="58">
        <v>0</v>
      </c>
      <c r="O2178" s="26">
        <v>2169</v>
      </c>
      <c r="P2178" s="58">
        <v>0</v>
      </c>
    </row>
    <row r="2179" spans="12:16" x14ac:dyDescent="0.3">
      <c r="L2179" s="26">
        <v>2170</v>
      </c>
      <c r="M2179" s="58">
        <v>5480222.5192044331</v>
      </c>
      <c r="O2179" s="26">
        <v>2170</v>
      </c>
      <c r="P2179" s="58">
        <v>5480222.5192044331</v>
      </c>
    </row>
    <row r="2180" spans="12:16" x14ac:dyDescent="0.3">
      <c r="L2180" s="26">
        <v>2171</v>
      </c>
      <c r="M2180" s="58">
        <v>0</v>
      </c>
      <c r="O2180" s="26">
        <v>2171</v>
      </c>
      <c r="P2180" s="58">
        <v>0</v>
      </c>
    </row>
    <row r="2181" spans="12:16" x14ac:dyDescent="0.3">
      <c r="L2181" s="26">
        <v>2172</v>
      </c>
      <c r="M2181" s="58">
        <v>0</v>
      </c>
      <c r="O2181" s="26">
        <v>2172</v>
      </c>
      <c r="P2181" s="58">
        <v>0</v>
      </c>
    </row>
    <row r="2182" spans="12:16" x14ac:dyDescent="0.3">
      <c r="L2182" s="26">
        <v>2173</v>
      </c>
      <c r="M2182" s="58">
        <v>48242826.403411493</v>
      </c>
      <c r="O2182" s="26">
        <v>2173</v>
      </c>
      <c r="P2182" s="58">
        <v>48242826.403411493</v>
      </c>
    </row>
    <row r="2183" spans="12:16" x14ac:dyDescent="0.3">
      <c r="L2183" s="26">
        <v>2174</v>
      </c>
      <c r="M2183" s="58">
        <v>0</v>
      </c>
      <c r="O2183" s="26">
        <v>2174</v>
      </c>
      <c r="P2183" s="58">
        <v>0</v>
      </c>
    </row>
    <row r="2184" spans="12:16" x14ac:dyDescent="0.3">
      <c r="L2184" s="26">
        <v>2175</v>
      </c>
      <c r="M2184" s="58">
        <v>0</v>
      </c>
      <c r="O2184" s="26">
        <v>2175</v>
      </c>
      <c r="P2184" s="58">
        <v>0</v>
      </c>
    </row>
    <row r="2185" spans="12:16" x14ac:dyDescent="0.3">
      <c r="L2185" s="26">
        <v>2176</v>
      </c>
      <c r="M2185" s="58">
        <v>5284706.6106021423</v>
      </c>
      <c r="O2185" s="26">
        <v>2176</v>
      </c>
      <c r="P2185" s="58">
        <v>0</v>
      </c>
    </row>
    <row r="2186" spans="12:16" x14ac:dyDescent="0.3">
      <c r="L2186" s="26">
        <v>2177</v>
      </c>
      <c r="M2186" s="58">
        <v>11693632.563785881</v>
      </c>
      <c r="O2186" s="26">
        <v>2177</v>
      </c>
      <c r="P2186" s="58">
        <v>0</v>
      </c>
    </row>
    <row r="2187" spans="12:16" x14ac:dyDescent="0.3">
      <c r="L2187" s="26">
        <v>2178</v>
      </c>
      <c r="M2187" s="58">
        <v>9682651.1183870081</v>
      </c>
      <c r="O2187" s="26">
        <v>2178</v>
      </c>
      <c r="P2187" s="58">
        <v>0</v>
      </c>
    </row>
    <row r="2188" spans="12:16" x14ac:dyDescent="0.3">
      <c r="L2188" s="26">
        <v>2179</v>
      </c>
      <c r="M2188" s="58">
        <v>0</v>
      </c>
      <c r="O2188" s="26">
        <v>2179</v>
      </c>
      <c r="P2188" s="58">
        <v>0</v>
      </c>
    </row>
    <row r="2189" spans="12:16" x14ac:dyDescent="0.3">
      <c r="L2189" s="26">
        <v>2180</v>
      </c>
      <c r="M2189" s="58">
        <v>0</v>
      </c>
      <c r="O2189" s="26">
        <v>2180</v>
      </c>
      <c r="P2189" s="58">
        <v>0</v>
      </c>
    </row>
    <row r="2190" spans="12:16" x14ac:dyDescent="0.3">
      <c r="L2190" s="26">
        <v>2181</v>
      </c>
      <c r="M2190" s="58">
        <v>11120267.34144222</v>
      </c>
      <c r="O2190" s="26">
        <v>2181</v>
      </c>
      <c r="P2190" s="58">
        <v>0</v>
      </c>
    </row>
    <row r="2191" spans="12:16" x14ac:dyDescent="0.3">
      <c r="L2191" s="26">
        <v>2182</v>
      </c>
      <c r="M2191" s="58">
        <v>0</v>
      </c>
      <c r="O2191" s="26">
        <v>2182</v>
      </c>
      <c r="P2191" s="58">
        <v>0</v>
      </c>
    </row>
    <row r="2192" spans="12:16" x14ac:dyDescent="0.3">
      <c r="L2192" s="26">
        <v>2183</v>
      </c>
      <c r="M2192" s="58">
        <v>16797469.417471051</v>
      </c>
      <c r="O2192" s="26">
        <v>2183</v>
      </c>
      <c r="P2192" s="58">
        <v>16797469.417471051</v>
      </c>
    </row>
    <row r="2193" spans="12:16" x14ac:dyDescent="0.3">
      <c r="L2193" s="26">
        <v>2184</v>
      </c>
      <c r="M2193" s="58">
        <v>0</v>
      </c>
      <c r="O2193" s="26">
        <v>2184</v>
      </c>
      <c r="P2193" s="58">
        <v>0</v>
      </c>
    </row>
    <row r="2194" spans="12:16" x14ac:dyDescent="0.3">
      <c r="L2194" s="26">
        <v>2185</v>
      </c>
      <c r="M2194" s="58">
        <v>21135434.700463563</v>
      </c>
      <c r="O2194" s="26">
        <v>2185</v>
      </c>
      <c r="P2194" s="58">
        <v>0</v>
      </c>
    </row>
    <row r="2195" spans="12:16" x14ac:dyDescent="0.3">
      <c r="L2195" s="26">
        <v>2186</v>
      </c>
      <c r="M2195" s="58">
        <v>6849884.7677725917</v>
      </c>
      <c r="O2195" s="26">
        <v>2186</v>
      </c>
      <c r="P2195" s="58">
        <v>6849884.7677725917</v>
      </c>
    </row>
    <row r="2196" spans="12:16" x14ac:dyDescent="0.3">
      <c r="L2196" s="26">
        <v>2187</v>
      </c>
      <c r="M2196" s="58">
        <v>0</v>
      </c>
      <c r="O2196" s="26">
        <v>2187</v>
      </c>
      <c r="P2196" s="58">
        <v>0</v>
      </c>
    </row>
    <row r="2197" spans="12:16" x14ac:dyDescent="0.3">
      <c r="L2197" s="26">
        <v>2188</v>
      </c>
      <c r="M2197" s="58">
        <v>25299421.379003502</v>
      </c>
      <c r="O2197" s="26">
        <v>2188</v>
      </c>
      <c r="P2197" s="58">
        <v>25299421.379003502</v>
      </c>
    </row>
    <row r="2198" spans="12:16" x14ac:dyDescent="0.3">
      <c r="L2198" s="26">
        <v>2189</v>
      </c>
      <c r="M2198" s="58">
        <v>0</v>
      </c>
      <c r="O2198" s="26">
        <v>2189</v>
      </c>
      <c r="P2198" s="58">
        <v>0</v>
      </c>
    </row>
    <row r="2199" spans="12:16" x14ac:dyDescent="0.3">
      <c r="L2199" s="26">
        <v>2190</v>
      </c>
      <c r="M2199" s="58">
        <v>5749080.227230831</v>
      </c>
      <c r="O2199" s="26">
        <v>2190</v>
      </c>
      <c r="P2199" s="58">
        <v>5749080.227230831</v>
      </c>
    </row>
    <row r="2200" spans="12:16" x14ac:dyDescent="0.3">
      <c r="L2200" s="26">
        <v>2191</v>
      </c>
      <c r="M2200" s="58">
        <v>0</v>
      </c>
      <c r="O2200" s="26">
        <v>2191</v>
      </c>
      <c r="P2200" s="58">
        <v>0</v>
      </c>
    </row>
    <row r="2201" spans="12:16" x14ac:dyDescent="0.3">
      <c r="L2201" s="26">
        <v>2192</v>
      </c>
      <c r="M2201" s="58">
        <v>0</v>
      </c>
      <c r="O2201" s="26">
        <v>2192</v>
      </c>
      <c r="P2201" s="58">
        <v>0</v>
      </c>
    </row>
    <row r="2202" spans="12:16" x14ac:dyDescent="0.3">
      <c r="L2202" s="26">
        <v>2193</v>
      </c>
      <c r="M2202" s="58">
        <v>10779927.129475871</v>
      </c>
      <c r="O2202" s="26">
        <v>2193</v>
      </c>
      <c r="P2202" s="58">
        <v>10779927.129475871</v>
      </c>
    </row>
    <row r="2203" spans="12:16" x14ac:dyDescent="0.3">
      <c r="L2203" s="26">
        <v>2194</v>
      </c>
      <c r="M2203" s="58">
        <v>13270634.194939315</v>
      </c>
      <c r="O2203" s="26">
        <v>2194</v>
      </c>
      <c r="P2203" s="58">
        <v>13270634.194939315</v>
      </c>
    </row>
    <row r="2204" spans="12:16" x14ac:dyDescent="0.3">
      <c r="L2204" s="26">
        <v>2195</v>
      </c>
      <c r="M2204" s="58">
        <v>0</v>
      </c>
      <c r="O2204" s="26">
        <v>2195</v>
      </c>
      <c r="P2204" s="58">
        <v>0</v>
      </c>
    </row>
    <row r="2205" spans="12:16" x14ac:dyDescent="0.3">
      <c r="L2205" s="26">
        <v>2196</v>
      </c>
      <c r="M2205" s="58">
        <v>7556582.3583631627</v>
      </c>
      <c r="O2205" s="26">
        <v>2196</v>
      </c>
      <c r="P2205" s="58">
        <v>7556582.3583631627</v>
      </c>
    </row>
    <row r="2206" spans="12:16" x14ac:dyDescent="0.3">
      <c r="L2206" s="26">
        <v>2197</v>
      </c>
      <c r="M2206" s="58">
        <v>34806141.780088998</v>
      </c>
      <c r="O2206" s="26">
        <v>2197</v>
      </c>
      <c r="P2206" s="58">
        <v>34806141.780088998</v>
      </c>
    </row>
    <row r="2207" spans="12:16" x14ac:dyDescent="0.3">
      <c r="L2207" s="26">
        <v>2198</v>
      </c>
      <c r="M2207" s="58">
        <v>0</v>
      </c>
      <c r="O2207" s="26">
        <v>2198</v>
      </c>
      <c r="P2207" s="58">
        <v>0</v>
      </c>
    </row>
    <row r="2208" spans="12:16" x14ac:dyDescent="0.3">
      <c r="L2208" s="26">
        <v>2199</v>
      </c>
      <c r="M2208" s="58">
        <v>14494569.271211077</v>
      </c>
      <c r="O2208" s="26">
        <v>2199</v>
      </c>
      <c r="P2208" s="58">
        <v>0</v>
      </c>
    </row>
    <row r="2209" spans="12:16" x14ac:dyDescent="0.3">
      <c r="L2209" s="26">
        <v>2200</v>
      </c>
      <c r="M2209" s="58">
        <v>20649294.783428334</v>
      </c>
      <c r="O2209" s="26">
        <v>2200</v>
      </c>
      <c r="P2209" s="58">
        <v>20649294.783428334</v>
      </c>
    </row>
    <row r="2210" spans="12:16" x14ac:dyDescent="0.3">
      <c r="L2210" s="26">
        <v>2201</v>
      </c>
      <c r="M2210" s="58">
        <v>0</v>
      </c>
      <c r="O2210" s="26">
        <v>2201</v>
      </c>
      <c r="P2210" s="58">
        <v>0</v>
      </c>
    </row>
    <row r="2211" spans="12:16" x14ac:dyDescent="0.3">
      <c r="L2211" s="26">
        <v>2202</v>
      </c>
      <c r="M2211" s="58">
        <v>0</v>
      </c>
      <c r="O2211" s="26">
        <v>2202</v>
      </c>
      <c r="P2211" s="58">
        <v>0</v>
      </c>
    </row>
    <row r="2212" spans="12:16" x14ac:dyDescent="0.3">
      <c r="L2212" s="26">
        <v>2203</v>
      </c>
      <c r="M2212" s="58">
        <v>30255307.846133538</v>
      </c>
      <c r="O2212" s="26">
        <v>2203</v>
      </c>
      <c r="P2212" s="58">
        <v>30255307.846133538</v>
      </c>
    </row>
    <row r="2213" spans="12:16" x14ac:dyDescent="0.3">
      <c r="L2213" s="26">
        <v>2204</v>
      </c>
      <c r="M2213" s="58">
        <v>0</v>
      </c>
      <c r="O2213" s="26">
        <v>2204</v>
      </c>
      <c r="P2213" s="58">
        <v>0</v>
      </c>
    </row>
    <row r="2214" spans="12:16" x14ac:dyDescent="0.3">
      <c r="L2214" s="26">
        <v>2205</v>
      </c>
      <c r="M2214" s="58">
        <v>8575183.1530157942</v>
      </c>
      <c r="O2214" s="26">
        <v>2205</v>
      </c>
      <c r="P2214" s="58">
        <v>8575183.1530157942</v>
      </c>
    </row>
    <row r="2215" spans="12:16" x14ac:dyDescent="0.3">
      <c r="L2215" s="26">
        <v>2206</v>
      </c>
      <c r="M2215" s="58">
        <v>0</v>
      </c>
      <c r="O2215" s="26">
        <v>2206</v>
      </c>
      <c r="P2215" s="58">
        <v>0</v>
      </c>
    </row>
    <row r="2216" spans="12:16" x14ac:dyDescent="0.3">
      <c r="L2216" s="26">
        <v>2207</v>
      </c>
      <c r="M2216" s="58">
        <v>7993546.599275087</v>
      </c>
      <c r="O2216" s="26">
        <v>2207</v>
      </c>
      <c r="P2216" s="58">
        <v>0</v>
      </c>
    </row>
    <row r="2217" spans="12:16" x14ac:dyDescent="0.3">
      <c r="L2217" s="26">
        <v>2208</v>
      </c>
      <c r="M2217" s="58">
        <v>0</v>
      </c>
      <c r="O2217" s="26">
        <v>2208</v>
      </c>
      <c r="P2217" s="58">
        <v>0</v>
      </c>
    </row>
    <row r="2218" spans="12:16" x14ac:dyDescent="0.3">
      <c r="L2218" s="26">
        <v>2209</v>
      </c>
      <c r="M2218" s="58">
        <v>0</v>
      </c>
      <c r="O2218" s="26">
        <v>2209</v>
      </c>
      <c r="P2218" s="58">
        <v>0</v>
      </c>
    </row>
    <row r="2219" spans="12:16" x14ac:dyDescent="0.3">
      <c r="L2219" s="26">
        <v>2210</v>
      </c>
      <c r="M2219" s="58">
        <v>13381294.785853969</v>
      </c>
      <c r="O2219" s="26">
        <v>2210</v>
      </c>
      <c r="P2219" s="58">
        <v>13381294.785853969</v>
      </c>
    </row>
    <row r="2220" spans="12:16" x14ac:dyDescent="0.3">
      <c r="L2220" s="26">
        <v>2211</v>
      </c>
      <c r="M2220" s="58">
        <v>0</v>
      </c>
      <c r="O2220" s="26">
        <v>2211</v>
      </c>
      <c r="P2220" s="58">
        <v>0</v>
      </c>
    </row>
    <row r="2221" spans="12:16" x14ac:dyDescent="0.3">
      <c r="L2221" s="26">
        <v>2212</v>
      </c>
      <c r="M2221" s="58">
        <v>0</v>
      </c>
      <c r="O2221" s="26">
        <v>2212</v>
      </c>
      <c r="P2221" s="58">
        <v>0</v>
      </c>
    </row>
    <row r="2222" spans="12:16" x14ac:dyDescent="0.3">
      <c r="L2222" s="26">
        <v>2213</v>
      </c>
      <c r="M2222" s="58">
        <v>0</v>
      </c>
      <c r="O2222" s="26">
        <v>2213</v>
      </c>
      <c r="P2222" s="58">
        <v>0</v>
      </c>
    </row>
    <row r="2223" spans="12:16" x14ac:dyDescent="0.3">
      <c r="L2223" s="26">
        <v>2214</v>
      </c>
      <c r="M2223" s="58">
        <v>8446291.1053399127</v>
      </c>
      <c r="O2223" s="26">
        <v>2214</v>
      </c>
      <c r="P2223" s="58">
        <v>0</v>
      </c>
    </row>
    <row r="2224" spans="12:16" x14ac:dyDescent="0.3">
      <c r="L2224" s="26">
        <v>2215</v>
      </c>
      <c r="M2224" s="58">
        <v>0</v>
      </c>
      <c r="O2224" s="26">
        <v>2215</v>
      </c>
      <c r="P2224" s="58">
        <v>0</v>
      </c>
    </row>
    <row r="2225" spans="12:16" x14ac:dyDescent="0.3">
      <c r="L2225" s="26">
        <v>2216</v>
      </c>
      <c r="M2225" s="58">
        <v>28823617.479358081</v>
      </c>
      <c r="O2225" s="26">
        <v>2216</v>
      </c>
      <c r="P2225" s="58">
        <v>0</v>
      </c>
    </row>
    <row r="2226" spans="12:16" x14ac:dyDescent="0.3">
      <c r="L2226" s="26">
        <v>2217</v>
      </c>
      <c r="M2226" s="58">
        <v>0</v>
      </c>
      <c r="O2226" s="26">
        <v>2217</v>
      </c>
      <c r="P2226" s="58">
        <v>0</v>
      </c>
    </row>
    <row r="2227" spans="12:16" x14ac:dyDescent="0.3">
      <c r="L2227" s="26">
        <v>2218</v>
      </c>
      <c r="M2227" s="58">
        <v>29532155.462819614</v>
      </c>
      <c r="O2227" s="26">
        <v>2218</v>
      </c>
      <c r="P2227" s="58">
        <v>29532155.462819614</v>
      </c>
    </row>
    <row r="2228" spans="12:16" x14ac:dyDescent="0.3">
      <c r="L2228" s="26">
        <v>2219</v>
      </c>
      <c r="M2228" s="58">
        <v>0</v>
      </c>
      <c r="O2228" s="26">
        <v>2219</v>
      </c>
      <c r="P2228" s="58">
        <v>0</v>
      </c>
    </row>
    <row r="2229" spans="12:16" x14ac:dyDescent="0.3">
      <c r="L2229" s="26">
        <v>2220</v>
      </c>
      <c r="M2229" s="58">
        <v>0</v>
      </c>
      <c r="O2229" s="26">
        <v>2220</v>
      </c>
      <c r="P2229" s="58">
        <v>0</v>
      </c>
    </row>
    <row r="2230" spans="12:16" x14ac:dyDescent="0.3">
      <c r="L2230" s="26">
        <v>2221</v>
      </c>
      <c r="M2230" s="58">
        <v>18000901.313372266</v>
      </c>
      <c r="O2230" s="26">
        <v>2221</v>
      </c>
      <c r="P2230" s="58">
        <v>18000901.313372266</v>
      </c>
    </row>
    <row r="2231" spans="12:16" x14ac:dyDescent="0.3">
      <c r="L2231" s="26">
        <v>2222</v>
      </c>
      <c r="M2231" s="58">
        <v>0</v>
      </c>
      <c r="O2231" s="26">
        <v>2222</v>
      </c>
      <c r="P2231" s="58">
        <v>0</v>
      </c>
    </row>
    <row r="2232" spans="12:16" x14ac:dyDescent="0.3">
      <c r="L2232" s="26">
        <v>2223</v>
      </c>
      <c r="M2232" s="58">
        <v>0</v>
      </c>
      <c r="O2232" s="26">
        <v>2223</v>
      </c>
      <c r="P2232" s="58">
        <v>0</v>
      </c>
    </row>
    <row r="2233" spans="12:16" x14ac:dyDescent="0.3">
      <c r="L2233" s="26">
        <v>2224</v>
      </c>
      <c r="M2233" s="58">
        <v>0</v>
      </c>
      <c r="O2233" s="26">
        <v>2224</v>
      </c>
      <c r="P2233" s="58">
        <v>0</v>
      </c>
    </row>
    <row r="2234" spans="12:16" x14ac:dyDescent="0.3">
      <c r="L2234" s="26">
        <v>2225</v>
      </c>
      <c r="M2234" s="58">
        <v>20305422.964723647</v>
      </c>
      <c r="O2234" s="26">
        <v>2225</v>
      </c>
      <c r="P2234" s="58">
        <v>20305422.964723647</v>
      </c>
    </row>
    <row r="2235" spans="12:16" x14ac:dyDescent="0.3">
      <c r="L2235" s="26">
        <v>2226</v>
      </c>
      <c r="M2235" s="58">
        <v>26667886.214826681</v>
      </c>
      <c r="O2235" s="26">
        <v>2226</v>
      </c>
      <c r="P2235" s="58">
        <v>26667886.214826681</v>
      </c>
    </row>
    <row r="2236" spans="12:16" x14ac:dyDescent="0.3">
      <c r="L2236" s="26">
        <v>2227</v>
      </c>
      <c r="M2236" s="58">
        <v>21366866.172807164</v>
      </c>
      <c r="O2236" s="26">
        <v>2227</v>
      </c>
      <c r="P2236" s="58">
        <v>21366866.172807164</v>
      </c>
    </row>
    <row r="2237" spans="12:16" x14ac:dyDescent="0.3">
      <c r="L2237" s="26">
        <v>2228</v>
      </c>
      <c r="M2237" s="58">
        <v>0</v>
      </c>
      <c r="O2237" s="26">
        <v>2228</v>
      </c>
      <c r="P2237" s="58">
        <v>0</v>
      </c>
    </row>
    <row r="2238" spans="12:16" x14ac:dyDescent="0.3">
      <c r="L2238" s="26">
        <v>2229</v>
      </c>
      <c r="M2238" s="58">
        <v>0</v>
      </c>
      <c r="O2238" s="26">
        <v>2229</v>
      </c>
      <c r="P2238" s="58">
        <v>0</v>
      </c>
    </row>
    <row r="2239" spans="12:16" x14ac:dyDescent="0.3">
      <c r="L2239" s="26">
        <v>2230</v>
      </c>
      <c r="M2239" s="58">
        <v>7518875.3277184023</v>
      </c>
      <c r="O2239" s="26">
        <v>2230</v>
      </c>
      <c r="P2239" s="58">
        <v>7518875.3277184023</v>
      </c>
    </row>
    <row r="2240" spans="12:16" x14ac:dyDescent="0.3">
      <c r="L2240" s="26">
        <v>2231</v>
      </c>
      <c r="M2240" s="58">
        <v>10593912.127094274</v>
      </c>
      <c r="O2240" s="26">
        <v>2231</v>
      </c>
      <c r="P2240" s="58">
        <v>0</v>
      </c>
    </row>
    <row r="2241" spans="12:16" x14ac:dyDescent="0.3">
      <c r="L2241" s="26">
        <v>2232</v>
      </c>
      <c r="M2241" s="58">
        <v>8754547.9498994574</v>
      </c>
      <c r="O2241" s="26">
        <v>2232</v>
      </c>
      <c r="P2241" s="58">
        <v>8754547.9498994574</v>
      </c>
    </row>
    <row r="2242" spans="12:16" x14ac:dyDescent="0.3">
      <c r="L2242" s="26">
        <v>2233</v>
      </c>
      <c r="M2242" s="58">
        <v>0</v>
      </c>
      <c r="O2242" s="26">
        <v>2233</v>
      </c>
      <c r="P2242" s="58">
        <v>0</v>
      </c>
    </row>
    <row r="2243" spans="12:16" x14ac:dyDescent="0.3">
      <c r="L2243" s="26">
        <v>2234</v>
      </c>
      <c r="M2243" s="58">
        <v>0</v>
      </c>
      <c r="O2243" s="26">
        <v>2234</v>
      </c>
      <c r="P2243" s="58">
        <v>0</v>
      </c>
    </row>
    <row r="2244" spans="12:16" x14ac:dyDescent="0.3">
      <c r="L2244" s="26">
        <v>2235</v>
      </c>
      <c r="M2244" s="58">
        <v>11522514.563178273</v>
      </c>
      <c r="O2244" s="26">
        <v>2235</v>
      </c>
      <c r="P2244" s="58">
        <v>11522514.563178273</v>
      </c>
    </row>
    <row r="2245" spans="12:16" x14ac:dyDescent="0.3">
      <c r="L2245" s="26">
        <v>2236</v>
      </c>
      <c r="M2245" s="58">
        <v>0</v>
      </c>
      <c r="O2245" s="26">
        <v>2236</v>
      </c>
      <c r="P2245" s="58">
        <v>0</v>
      </c>
    </row>
    <row r="2246" spans="12:16" x14ac:dyDescent="0.3">
      <c r="L2246" s="26">
        <v>2237</v>
      </c>
      <c r="M2246" s="58">
        <v>0</v>
      </c>
      <c r="O2246" s="26">
        <v>2237</v>
      </c>
      <c r="P2246" s="58">
        <v>0</v>
      </c>
    </row>
    <row r="2247" spans="12:16" x14ac:dyDescent="0.3">
      <c r="L2247" s="26">
        <v>2238</v>
      </c>
      <c r="M2247" s="58">
        <v>46150722.312086314</v>
      </c>
      <c r="O2247" s="26">
        <v>2238</v>
      </c>
      <c r="P2247" s="58">
        <v>46150722.312086314</v>
      </c>
    </row>
    <row r="2248" spans="12:16" x14ac:dyDescent="0.3">
      <c r="L2248" s="26">
        <v>2239</v>
      </c>
      <c r="M2248" s="58">
        <v>14325602.100384923</v>
      </c>
      <c r="O2248" s="26">
        <v>2239</v>
      </c>
      <c r="P2248" s="58">
        <v>14325602.100384923</v>
      </c>
    </row>
    <row r="2249" spans="12:16" x14ac:dyDescent="0.3">
      <c r="L2249" s="26">
        <v>2240</v>
      </c>
      <c r="M2249" s="58">
        <v>0</v>
      </c>
      <c r="O2249" s="26">
        <v>2240</v>
      </c>
      <c r="P2249" s="58">
        <v>0</v>
      </c>
    </row>
    <row r="2250" spans="12:16" x14ac:dyDescent="0.3">
      <c r="L2250" s="26">
        <v>2241</v>
      </c>
      <c r="M2250" s="58">
        <v>24645928.224254198</v>
      </c>
      <c r="O2250" s="26">
        <v>2241</v>
      </c>
      <c r="P2250" s="58">
        <v>24645928.224254198</v>
      </c>
    </row>
    <row r="2251" spans="12:16" x14ac:dyDescent="0.3">
      <c r="L2251" s="26">
        <v>2242</v>
      </c>
      <c r="M2251" s="58">
        <v>0</v>
      </c>
      <c r="O2251" s="26">
        <v>2242</v>
      </c>
      <c r="P2251" s="58">
        <v>0</v>
      </c>
    </row>
    <row r="2252" spans="12:16" x14ac:dyDescent="0.3">
      <c r="L2252" s="26">
        <v>2243</v>
      </c>
      <c r="M2252" s="58">
        <v>9735989.191185344</v>
      </c>
      <c r="O2252" s="26">
        <v>2243</v>
      </c>
      <c r="P2252" s="58">
        <v>9735989.191185344</v>
      </c>
    </row>
    <row r="2253" spans="12:16" x14ac:dyDescent="0.3">
      <c r="L2253" s="26">
        <v>2244</v>
      </c>
      <c r="M2253" s="58">
        <v>0</v>
      </c>
      <c r="O2253" s="26">
        <v>2244</v>
      </c>
      <c r="P2253" s="58">
        <v>0</v>
      </c>
    </row>
    <row r="2254" spans="12:16" x14ac:dyDescent="0.3">
      <c r="L2254" s="26">
        <v>2245</v>
      </c>
      <c r="M2254" s="58">
        <v>7844131.4775402844</v>
      </c>
      <c r="O2254" s="26">
        <v>2245</v>
      </c>
      <c r="P2254" s="58">
        <v>7844131.4775402844</v>
      </c>
    </row>
    <row r="2255" spans="12:16" x14ac:dyDescent="0.3">
      <c r="L2255" s="26">
        <v>2246</v>
      </c>
      <c r="M2255" s="58">
        <v>9988674.0233316328</v>
      </c>
      <c r="O2255" s="26">
        <v>2246</v>
      </c>
      <c r="P2255" s="58">
        <v>9988674.0233316328</v>
      </c>
    </row>
    <row r="2256" spans="12:16" x14ac:dyDescent="0.3">
      <c r="L2256" s="26">
        <v>2247</v>
      </c>
      <c r="M2256" s="58">
        <v>38186743.192373641</v>
      </c>
      <c r="O2256" s="26">
        <v>2247</v>
      </c>
      <c r="P2256" s="58">
        <v>33428367.4446133</v>
      </c>
    </row>
    <row r="2257" spans="12:16" x14ac:dyDescent="0.3">
      <c r="L2257" s="26">
        <v>2248</v>
      </c>
      <c r="M2257" s="58">
        <v>0</v>
      </c>
      <c r="O2257" s="26">
        <v>2248</v>
      </c>
      <c r="P2257" s="58">
        <v>0</v>
      </c>
    </row>
    <row r="2258" spans="12:16" x14ac:dyDescent="0.3">
      <c r="L2258" s="26">
        <v>2249</v>
      </c>
      <c r="M2258" s="58">
        <v>0</v>
      </c>
      <c r="O2258" s="26">
        <v>2249</v>
      </c>
      <c r="P2258" s="58">
        <v>0</v>
      </c>
    </row>
    <row r="2259" spans="12:16" x14ac:dyDescent="0.3">
      <c r="L2259" s="26">
        <v>2250</v>
      </c>
      <c r="M2259" s="58">
        <v>8947269.6053540446</v>
      </c>
      <c r="O2259" s="26">
        <v>2250</v>
      </c>
      <c r="P2259" s="58">
        <v>0</v>
      </c>
    </row>
    <row r="2260" spans="12:16" x14ac:dyDescent="0.3">
      <c r="L2260" s="26">
        <v>2251</v>
      </c>
      <c r="M2260" s="58">
        <v>33360247.046279613</v>
      </c>
      <c r="O2260" s="26">
        <v>2251</v>
      </c>
      <c r="P2260" s="58">
        <v>33360247.046279613</v>
      </c>
    </row>
    <row r="2261" spans="12:16" x14ac:dyDescent="0.3">
      <c r="L2261" s="26">
        <v>2252</v>
      </c>
      <c r="M2261" s="58">
        <v>40107095.148857139</v>
      </c>
      <c r="O2261" s="26">
        <v>2252</v>
      </c>
      <c r="P2261" s="58">
        <v>40107095.148857139</v>
      </c>
    </row>
    <row r="2262" spans="12:16" x14ac:dyDescent="0.3">
      <c r="L2262" s="26">
        <v>2253</v>
      </c>
      <c r="M2262" s="58">
        <v>0</v>
      </c>
      <c r="O2262" s="26">
        <v>2253</v>
      </c>
      <c r="P2262" s="58">
        <v>0</v>
      </c>
    </row>
    <row r="2263" spans="12:16" x14ac:dyDescent="0.3">
      <c r="L2263" s="26">
        <v>2254</v>
      </c>
      <c r="M2263" s="58">
        <v>0</v>
      </c>
      <c r="O2263" s="26">
        <v>2254</v>
      </c>
      <c r="P2263" s="58">
        <v>0</v>
      </c>
    </row>
    <row r="2264" spans="12:16" x14ac:dyDescent="0.3">
      <c r="L2264" s="26">
        <v>2255</v>
      </c>
      <c r="M2264" s="58">
        <v>5075930.3742727796</v>
      </c>
      <c r="O2264" s="26">
        <v>2255</v>
      </c>
      <c r="P2264" s="58">
        <v>5075930.3742727796</v>
      </c>
    </row>
    <row r="2265" spans="12:16" x14ac:dyDescent="0.3">
      <c r="L2265" s="26">
        <v>2256</v>
      </c>
      <c r="M2265" s="58">
        <v>0</v>
      </c>
      <c r="O2265" s="26">
        <v>2256</v>
      </c>
      <c r="P2265" s="58">
        <v>0</v>
      </c>
    </row>
    <row r="2266" spans="12:16" x14ac:dyDescent="0.3">
      <c r="L2266" s="26">
        <v>2257</v>
      </c>
      <c r="M2266" s="58">
        <v>0</v>
      </c>
      <c r="O2266" s="26">
        <v>2257</v>
      </c>
      <c r="P2266" s="58">
        <v>0</v>
      </c>
    </row>
    <row r="2267" spans="12:16" x14ac:dyDescent="0.3">
      <c r="L2267" s="26">
        <v>2258</v>
      </c>
      <c r="M2267" s="58">
        <v>35367207.350778386</v>
      </c>
      <c r="O2267" s="26">
        <v>2258</v>
      </c>
      <c r="P2267" s="58">
        <v>35367207.350778386</v>
      </c>
    </row>
    <row r="2268" spans="12:16" x14ac:dyDescent="0.3">
      <c r="L2268" s="26">
        <v>2259</v>
      </c>
      <c r="M2268" s="58">
        <v>8241796.7668222087</v>
      </c>
      <c r="O2268" s="26">
        <v>2259</v>
      </c>
      <c r="P2268" s="58">
        <v>8241796.7668222087</v>
      </c>
    </row>
    <row r="2269" spans="12:16" x14ac:dyDescent="0.3">
      <c r="L2269" s="26">
        <v>2260</v>
      </c>
      <c r="M2269" s="58">
        <v>0</v>
      </c>
      <c r="O2269" s="26">
        <v>2260</v>
      </c>
      <c r="P2269" s="58">
        <v>0</v>
      </c>
    </row>
    <row r="2270" spans="12:16" x14ac:dyDescent="0.3">
      <c r="L2270" s="26">
        <v>2261</v>
      </c>
      <c r="M2270" s="58">
        <v>0</v>
      </c>
      <c r="O2270" s="26">
        <v>2261</v>
      </c>
      <c r="P2270" s="58">
        <v>0</v>
      </c>
    </row>
    <row r="2271" spans="12:16" x14ac:dyDescent="0.3">
      <c r="L2271" s="26">
        <v>2262</v>
      </c>
      <c r="M2271" s="58">
        <v>0</v>
      </c>
      <c r="O2271" s="26">
        <v>2262</v>
      </c>
      <c r="P2271" s="58">
        <v>0</v>
      </c>
    </row>
    <row r="2272" spans="12:16" x14ac:dyDescent="0.3">
      <c r="L2272" s="26">
        <v>2263</v>
      </c>
      <c r="M2272" s="58">
        <v>0</v>
      </c>
      <c r="O2272" s="26">
        <v>2263</v>
      </c>
      <c r="P2272" s="58">
        <v>0</v>
      </c>
    </row>
    <row r="2273" spans="12:16" x14ac:dyDescent="0.3">
      <c r="L2273" s="26">
        <v>2264</v>
      </c>
      <c r="M2273" s="58">
        <v>5209337.0536716646</v>
      </c>
      <c r="O2273" s="26">
        <v>2264</v>
      </c>
      <c r="P2273" s="58">
        <v>5209337.0536716646</v>
      </c>
    </row>
    <row r="2274" spans="12:16" x14ac:dyDescent="0.3">
      <c r="L2274" s="26">
        <v>2265</v>
      </c>
      <c r="M2274" s="58">
        <v>10489762.806770556</v>
      </c>
      <c r="O2274" s="26">
        <v>2265</v>
      </c>
      <c r="P2274" s="58">
        <v>0</v>
      </c>
    </row>
    <row r="2275" spans="12:16" x14ac:dyDescent="0.3">
      <c r="L2275" s="26">
        <v>2266</v>
      </c>
      <c r="M2275" s="58">
        <v>7916519.717596787</v>
      </c>
      <c r="O2275" s="26">
        <v>2266</v>
      </c>
      <c r="P2275" s="58">
        <v>7916519.717596787</v>
      </c>
    </row>
    <row r="2276" spans="12:16" x14ac:dyDescent="0.3">
      <c r="L2276" s="26">
        <v>2267</v>
      </c>
      <c r="M2276" s="58">
        <v>22806769.926361274</v>
      </c>
      <c r="O2276" s="26">
        <v>2267</v>
      </c>
      <c r="P2276" s="58">
        <v>0</v>
      </c>
    </row>
    <row r="2277" spans="12:16" x14ac:dyDescent="0.3">
      <c r="L2277" s="26">
        <v>2268</v>
      </c>
      <c r="M2277" s="58">
        <v>27817988.258245267</v>
      </c>
      <c r="O2277" s="26">
        <v>2268</v>
      </c>
      <c r="P2277" s="58">
        <v>27817988.258245267</v>
      </c>
    </row>
    <row r="2278" spans="12:16" x14ac:dyDescent="0.3">
      <c r="L2278" s="26">
        <v>2269</v>
      </c>
      <c r="M2278" s="58">
        <v>0</v>
      </c>
      <c r="O2278" s="26">
        <v>2269</v>
      </c>
      <c r="P2278" s="58">
        <v>0</v>
      </c>
    </row>
    <row r="2279" spans="12:16" x14ac:dyDescent="0.3">
      <c r="L2279" s="26">
        <v>2270</v>
      </c>
      <c r="M2279" s="58">
        <v>0</v>
      </c>
      <c r="O2279" s="26">
        <v>2270</v>
      </c>
      <c r="P2279" s="58">
        <v>0</v>
      </c>
    </row>
    <row r="2280" spans="12:16" x14ac:dyDescent="0.3">
      <c r="L2280" s="26">
        <v>2271</v>
      </c>
      <c r="M2280" s="58">
        <v>0</v>
      </c>
      <c r="O2280" s="26">
        <v>2271</v>
      </c>
      <c r="P2280" s="58">
        <v>0</v>
      </c>
    </row>
    <row r="2281" spans="12:16" x14ac:dyDescent="0.3">
      <c r="L2281" s="26">
        <v>2272</v>
      </c>
      <c r="M2281" s="58">
        <v>10023868.139604591</v>
      </c>
      <c r="O2281" s="26">
        <v>2272</v>
      </c>
      <c r="P2281" s="58">
        <v>0</v>
      </c>
    </row>
    <row r="2282" spans="12:16" x14ac:dyDescent="0.3">
      <c r="L2282" s="26">
        <v>2273</v>
      </c>
      <c r="M2282" s="58">
        <v>0</v>
      </c>
      <c r="O2282" s="26">
        <v>2273</v>
      </c>
      <c r="P2282" s="58">
        <v>0</v>
      </c>
    </row>
    <row r="2283" spans="12:16" x14ac:dyDescent="0.3">
      <c r="L2283" s="26">
        <v>2274</v>
      </c>
      <c r="M2283" s="58">
        <v>17038917.505860236</v>
      </c>
      <c r="O2283" s="26">
        <v>2274</v>
      </c>
      <c r="P2283" s="58">
        <v>17038917.505860236</v>
      </c>
    </row>
    <row r="2284" spans="12:16" x14ac:dyDescent="0.3">
      <c r="L2284" s="26">
        <v>2275</v>
      </c>
      <c r="M2284" s="58">
        <v>27693656.18167153</v>
      </c>
      <c r="O2284" s="26">
        <v>2275</v>
      </c>
      <c r="P2284" s="58">
        <v>27693656.18167153</v>
      </c>
    </row>
    <row r="2285" spans="12:16" x14ac:dyDescent="0.3">
      <c r="L2285" s="26">
        <v>2276</v>
      </c>
      <c r="M2285" s="58">
        <v>0</v>
      </c>
      <c r="O2285" s="26">
        <v>2276</v>
      </c>
      <c r="P2285" s="58">
        <v>0</v>
      </c>
    </row>
    <row r="2286" spans="12:16" x14ac:dyDescent="0.3">
      <c r="L2286" s="26">
        <v>2277</v>
      </c>
      <c r="M2286" s="58">
        <v>0</v>
      </c>
      <c r="O2286" s="26">
        <v>2277</v>
      </c>
      <c r="P2286" s="58">
        <v>0</v>
      </c>
    </row>
    <row r="2287" spans="12:16" x14ac:dyDescent="0.3">
      <c r="L2287" s="26">
        <v>2278</v>
      </c>
      <c r="M2287" s="58">
        <v>0</v>
      </c>
      <c r="O2287" s="26">
        <v>2278</v>
      </c>
      <c r="P2287" s="58">
        <v>0</v>
      </c>
    </row>
    <row r="2288" spans="12:16" x14ac:dyDescent="0.3">
      <c r="L2288" s="26">
        <v>2279</v>
      </c>
      <c r="M2288" s="58">
        <v>0</v>
      </c>
      <c r="O2288" s="26">
        <v>2279</v>
      </c>
      <c r="P2288" s="58">
        <v>0</v>
      </c>
    </row>
    <row r="2289" spans="12:16" x14ac:dyDescent="0.3">
      <c r="L2289" s="26">
        <v>2280</v>
      </c>
      <c r="M2289" s="58">
        <v>30219241.725555494</v>
      </c>
      <c r="O2289" s="26">
        <v>2280</v>
      </c>
      <c r="P2289" s="58">
        <v>30219241.725555494</v>
      </c>
    </row>
    <row r="2290" spans="12:16" x14ac:dyDescent="0.3">
      <c r="L2290" s="26">
        <v>2281</v>
      </c>
      <c r="M2290" s="58">
        <v>14515675.422065575</v>
      </c>
      <c r="O2290" s="26">
        <v>2281</v>
      </c>
      <c r="P2290" s="58">
        <v>14515675.422065575</v>
      </c>
    </row>
    <row r="2291" spans="12:16" x14ac:dyDescent="0.3">
      <c r="L2291" s="26">
        <v>2282</v>
      </c>
      <c r="M2291" s="58">
        <v>0</v>
      </c>
      <c r="O2291" s="26">
        <v>2282</v>
      </c>
      <c r="P2291" s="58">
        <v>0</v>
      </c>
    </row>
    <row r="2292" spans="12:16" x14ac:dyDescent="0.3">
      <c r="L2292" s="26">
        <v>2283</v>
      </c>
      <c r="M2292" s="58">
        <v>11822706.433780896</v>
      </c>
      <c r="O2292" s="26">
        <v>2283</v>
      </c>
      <c r="P2292" s="58">
        <v>11822706.433780896</v>
      </c>
    </row>
    <row r="2293" spans="12:16" x14ac:dyDescent="0.3">
      <c r="L2293" s="26">
        <v>2284</v>
      </c>
      <c r="M2293" s="58">
        <v>19939106.737005834</v>
      </c>
      <c r="O2293" s="26">
        <v>2284</v>
      </c>
      <c r="P2293" s="58">
        <v>19939106.737005834</v>
      </c>
    </row>
    <row r="2294" spans="12:16" x14ac:dyDescent="0.3">
      <c r="L2294" s="26">
        <v>2285</v>
      </c>
      <c r="M2294" s="58">
        <v>0</v>
      </c>
      <c r="O2294" s="26">
        <v>2285</v>
      </c>
      <c r="P2294" s="58">
        <v>0</v>
      </c>
    </row>
    <row r="2295" spans="12:16" x14ac:dyDescent="0.3">
      <c r="L2295" s="26">
        <v>2286</v>
      </c>
      <c r="M2295" s="58">
        <v>10232890.572524803</v>
      </c>
      <c r="O2295" s="26">
        <v>2286</v>
      </c>
      <c r="P2295" s="58">
        <v>10232890.572524803</v>
      </c>
    </row>
    <row r="2296" spans="12:16" x14ac:dyDescent="0.3">
      <c r="L2296" s="26">
        <v>2287</v>
      </c>
      <c r="M2296" s="58">
        <v>0</v>
      </c>
      <c r="O2296" s="26">
        <v>2287</v>
      </c>
      <c r="P2296" s="58">
        <v>0</v>
      </c>
    </row>
    <row r="2297" spans="12:16" x14ac:dyDescent="0.3">
      <c r="L2297" s="26">
        <v>2288</v>
      </c>
      <c r="M2297" s="58">
        <v>0</v>
      </c>
      <c r="O2297" s="26">
        <v>2288</v>
      </c>
      <c r="P2297" s="58">
        <v>0</v>
      </c>
    </row>
    <row r="2298" spans="12:16" x14ac:dyDescent="0.3">
      <c r="L2298" s="26">
        <v>2289</v>
      </c>
      <c r="M2298" s="58">
        <v>0</v>
      </c>
      <c r="O2298" s="26">
        <v>2289</v>
      </c>
      <c r="P2298" s="58">
        <v>0</v>
      </c>
    </row>
    <row r="2299" spans="12:16" x14ac:dyDescent="0.3">
      <c r="L2299" s="26">
        <v>2290</v>
      </c>
      <c r="M2299" s="58">
        <v>14774735.005382253</v>
      </c>
      <c r="O2299" s="26">
        <v>2290</v>
      </c>
      <c r="P2299" s="58">
        <v>14774735.005382253</v>
      </c>
    </row>
    <row r="2300" spans="12:16" x14ac:dyDescent="0.3">
      <c r="L2300" s="26">
        <v>2291</v>
      </c>
      <c r="M2300" s="58">
        <v>6779325.7830965715</v>
      </c>
      <c r="O2300" s="26">
        <v>2291</v>
      </c>
      <c r="P2300" s="58">
        <v>6779325.7830965715</v>
      </c>
    </row>
    <row r="2301" spans="12:16" x14ac:dyDescent="0.3">
      <c r="L2301" s="26">
        <v>2292</v>
      </c>
      <c r="M2301" s="58">
        <v>17185329.583804358</v>
      </c>
      <c r="O2301" s="26">
        <v>2292</v>
      </c>
      <c r="P2301" s="58">
        <v>17185329.583804358</v>
      </c>
    </row>
    <row r="2302" spans="12:16" x14ac:dyDescent="0.3">
      <c r="L2302" s="26">
        <v>2293</v>
      </c>
      <c r="M2302" s="58">
        <v>0</v>
      </c>
      <c r="O2302" s="26">
        <v>2293</v>
      </c>
      <c r="P2302" s="58">
        <v>0</v>
      </c>
    </row>
    <row r="2303" spans="12:16" x14ac:dyDescent="0.3">
      <c r="L2303" s="26">
        <v>2294</v>
      </c>
      <c r="M2303" s="58">
        <v>18133506.051180754</v>
      </c>
      <c r="O2303" s="26">
        <v>2294</v>
      </c>
      <c r="P2303" s="58">
        <v>18133506.051180754</v>
      </c>
    </row>
    <row r="2304" spans="12:16" x14ac:dyDescent="0.3">
      <c r="L2304" s="26">
        <v>2295</v>
      </c>
      <c r="M2304" s="58">
        <v>24721362.084790438</v>
      </c>
      <c r="O2304" s="26">
        <v>2295</v>
      </c>
      <c r="P2304" s="58">
        <v>10727710.675379571</v>
      </c>
    </row>
    <row r="2305" spans="12:16" x14ac:dyDescent="0.3">
      <c r="L2305" s="26">
        <v>2296</v>
      </c>
      <c r="M2305" s="58">
        <v>0</v>
      </c>
      <c r="O2305" s="26">
        <v>2296</v>
      </c>
      <c r="P2305" s="58">
        <v>0</v>
      </c>
    </row>
    <row r="2306" spans="12:16" x14ac:dyDescent="0.3">
      <c r="L2306" s="26">
        <v>2297</v>
      </c>
      <c r="M2306" s="58">
        <v>0</v>
      </c>
      <c r="O2306" s="26">
        <v>2297</v>
      </c>
      <c r="P2306" s="58">
        <v>0</v>
      </c>
    </row>
    <row r="2307" spans="12:16" x14ac:dyDescent="0.3">
      <c r="L2307" s="26">
        <v>2298</v>
      </c>
      <c r="M2307" s="58">
        <v>11682600.933700364</v>
      </c>
      <c r="O2307" s="26">
        <v>2298</v>
      </c>
      <c r="P2307" s="58">
        <v>11682600.933700364</v>
      </c>
    </row>
    <row r="2308" spans="12:16" x14ac:dyDescent="0.3">
      <c r="L2308" s="26">
        <v>2299</v>
      </c>
      <c r="M2308" s="58">
        <v>0</v>
      </c>
      <c r="O2308" s="26">
        <v>2299</v>
      </c>
      <c r="P2308" s="58">
        <v>0</v>
      </c>
    </row>
    <row r="2309" spans="12:16" x14ac:dyDescent="0.3">
      <c r="L2309" s="26">
        <v>2300</v>
      </c>
      <c r="M2309" s="58">
        <v>0</v>
      </c>
      <c r="O2309" s="26">
        <v>2300</v>
      </c>
      <c r="P2309" s="58">
        <v>0</v>
      </c>
    </row>
    <row r="2310" spans="12:16" x14ac:dyDescent="0.3">
      <c r="L2310" s="26">
        <v>2301</v>
      </c>
      <c r="M2310" s="58">
        <v>7728433.2121298835</v>
      </c>
      <c r="O2310" s="26">
        <v>2301</v>
      </c>
      <c r="P2310" s="58">
        <v>7728433.2121298835</v>
      </c>
    </row>
    <row r="2311" spans="12:16" x14ac:dyDescent="0.3">
      <c r="L2311" s="26">
        <v>2302</v>
      </c>
      <c r="M2311" s="58">
        <v>9750520.3366265353</v>
      </c>
      <c r="O2311" s="26">
        <v>2302</v>
      </c>
      <c r="P2311" s="58">
        <v>9750520.3366265353</v>
      </c>
    </row>
    <row r="2312" spans="12:16" x14ac:dyDescent="0.3">
      <c r="L2312" s="26">
        <v>2303</v>
      </c>
      <c r="M2312" s="58">
        <v>0</v>
      </c>
      <c r="O2312" s="26">
        <v>2303</v>
      </c>
      <c r="P2312" s="58">
        <v>0</v>
      </c>
    </row>
    <row r="2313" spans="12:16" x14ac:dyDescent="0.3">
      <c r="L2313" s="26">
        <v>2304</v>
      </c>
      <c r="M2313" s="58">
        <v>18987151.486549761</v>
      </c>
      <c r="O2313" s="26">
        <v>2304</v>
      </c>
      <c r="P2313" s="58">
        <v>18987151.486549761</v>
      </c>
    </row>
    <row r="2314" spans="12:16" x14ac:dyDescent="0.3">
      <c r="L2314" s="26">
        <v>2305</v>
      </c>
      <c r="M2314" s="58">
        <v>0</v>
      </c>
      <c r="O2314" s="26">
        <v>2305</v>
      </c>
      <c r="P2314" s="58">
        <v>0</v>
      </c>
    </row>
    <row r="2315" spans="12:16" x14ac:dyDescent="0.3">
      <c r="L2315" s="26">
        <v>2306</v>
      </c>
      <c r="M2315" s="58">
        <v>0</v>
      </c>
      <c r="O2315" s="26">
        <v>2306</v>
      </c>
      <c r="P2315" s="58">
        <v>0</v>
      </c>
    </row>
    <row r="2316" spans="12:16" x14ac:dyDescent="0.3">
      <c r="L2316" s="26">
        <v>2307</v>
      </c>
      <c r="M2316" s="58">
        <v>9529014.3556801565</v>
      </c>
      <c r="O2316" s="26">
        <v>2307</v>
      </c>
      <c r="P2316" s="58">
        <v>9529014.3556801565</v>
      </c>
    </row>
    <row r="2317" spans="12:16" x14ac:dyDescent="0.3">
      <c r="L2317" s="26">
        <v>2308</v>
      </c>
      <c r="M2317" s="58">
        <v>0</v>
      </c>
      <c r="O2317" s="26">
        <v>2308</v>
      </c>
      <c r="P2317" s="58">
        <v>0</v>
      </c>
    </row>
    <row r="2318" spans="12:16" x14ac:dyDescent="0.3">
      <c r="L2318" s="26">
        <v>2309</v>
      </c>
      <c r="M2318" s="58">
        <v>0</v>
      </c>
      <c r="O2318" s="26">
        <v>2309</v>
      </c>
      <c r="P2318" s="58">
        <v>0</v>
      </c>
    </row>
    <row r="2319" spans="12:16" x14ac:dyDescent="0.3">
      <c r="L2319" s="26">
        <v>2310</v>
      </c>
      <c r="M2319" s="58">
        <v>13742386.979192253</v>
      </c>
      <c r="O2319" s="26">
        <v>2310</v>
      </c>
      <c r="P2319" s="58">
        <v>13742386.979192253</v>
      </c>
    </row>
    <row r="2320" spans="12:16" x14ac:dyDescent="0.3">
      <c r="L2320" s="26">
        <v>2311</v>
      </c>
      <c r="M2320" s="58">
        <v>11656119.364057589</v>
      </c>
      <c r="O2320" s="26">
        <v>2311</v>
      </c>
      <c r="P2320" s="58">
        <v>11656119.364057589</v>
      </c>
    </row>
    <row r="2321" spans="12:16" x14ac:dyDescent="0.3">
      <c r="L2321" s="26">
        <v>2312</v>
      </c>
      <c r="M2321" s="58">
        <v>21722056.571954962</v>
      </c>
      <c r="O2321" s="26">
        <v>2312</v>
      </c>
      <c r="P2321" s="58">
        <v>21722056.571954962</v>
      </c>
    </row>
    <row r="2322" spans="12:16" x14ac:dyDescent="0.3">
      <c r="L2322" s="26">
        <v>2313</v>
      </c>
      <c r="M2322" s="58">
        <v>10717965.219617149</v>
      </c>
      <c r="O2322" s="26">
        <v>2313</v>
      </c>
      <c r="P2322" s="58">
        <v>10717965.219617149</v>
      </c>
    </row>
    <row r="2323" spans="12:16" x14ac:dyDescent="0.3">
      <c r="L2323" s="26">
        <v>2314</v>
      </c>
      <c r="M2323" s="58">
        <v>0</v>
      </c>
      <c r="O2323" s="26">
        <v>2314</v>
      </c>
      <c r="P2323" s="58">
        <v>0</v>
      </c>
    </row>
    <row r="2324" spans="12:16" x14ac:dyDescent="0.3">
      <c r="L2324" s="26">
        <v>2315</v>
      </c>
      <c r="M2324" s="58">
        <v>6480068.2514013061</v>
      </c>
      <c r="O2324" s="26">
        <v>2315</v>
      </c>
      <c r="P2324" s="58">
        <v>6480068.2514013061</v>
      </c>
    </row>
    <row r="2325" spans="12:16" x14ac:dyDescent="0.3">
      <c r="L2325" s="26">
        <v>2316</v>
      </c>
      <c r="M2325" s="58">
        <v>35815203.858021043</v>
      </c>
      <c r="O2325" s="26">
        <v>2316</v>
      </c>
      <c r="P2325" s="58">
        <v>24341149.126765378</v>
      </c>
    </row>
    <row r="2326" spans="12:16" x14ac:dyDescent="0.3">
      <c r="L2326" s="26">
        <v>2317</v>
      </c>
      <c r="M2326" s="58">
        <v>0</v>
      </c>
      <c r="O2326" s="26">
        <v>2317</v>
      </c>
      <c r="P2326" s="58">
        <v>0</v>
      </c>
    </row>
    <row r="2327" spans="12:16" x14ac:dyDescent="0.3">
      <c r="L2327" s="26">
        <v>2318</v>
      </c>
      <c r="M2327" s="58">
        <v>0</v>
      </c>
      <c r="O2327" s="26">
        <v>2318</v>
      </c>
      <c r="P2327" s="58">
        <v>0</v>
      </c>
    </row>
    <row r="2328" spans="12:16" x14ac:dyDescent="0.3">
      <c r="L2328" s="26">
        <v>2319</v>
      </c>
      <c r="M2328" s="58">
        <v>0</v>
      </c>
      <c r="O2328" s="26">
        <v>2319</v>
      </c>
      <c r="P2328" s="58">
        <v>0</v>
      </c>
    </row>
    <row r="2329" spans="12:16" x14ac:dyDescent="0.3">
      <c r="L2329" s="26">
        <v>2320</v>
      </c>
      <c r="M2329" s="58">
        <v>0</v>
      </c>
      <c r="O2329" s="26">
        <v>2320</v>
      </c>
      <c r="P2329" s="58">
        <v>0</v>
      </c>
    </row>
    <row r="2330" spans="12:16" x14ac:dyDescent="0.3">
      <c r="L2330" s="26">
        <v>2321</v>
      </c>
      <c r="M2330" s="58">
        <v>10978339.283100447</v>
      </c>
      <c r="O2330" s="26">
        <v>2321</v>
      </c>
      <c r="P2330" s="58">
        <v>10978339.283100447</v>
      </c>
    </row>
    <row r="2331" spans="12:16" x14ac:dyDescent="0.3">
      <c r="L2331" s="26">
        <v>2322</v>
      </c>
      <c r="M2331" s="58">
        <v>18124536.009661611</v>
      </c>
      <c r="O2331" s="26">
        <v>2322</v>
      </c>
      <c r="P2331" s="58">
        <v>0</v>
      </c>
    </row>
    <row r="2332" spans="12:16" x14ac:dyDescent="0.3">
      <c r="L2332" s="26">
        <v>2323</v>
      </c>
      <c r="M2332" s="58">
        <v>12200199.637817569</v>
      </c>
      <c r="O2332" s="26">
        <v>2323</v>
      </c>
      <c r="P2332" s="58">
        <v>12200199.637817569</v>
      </c>
    </row>
    <row r="2333" spans="12:16" x14ac:dyDescent="0.3">
      <c r="L2333" s="26">
        <v>2324</v>
      </c>
      <c r="M2333" s="58">
        <v>8972661.6040170118</v>
      </c>
      <c r="O2333" s="26">
        <v>2324</v>
      </c>
      <c r="P2333" s="58">
        <v>8972661.6040170118</v>
      </c>
    </row>
    <row r="2334" spans="12:16" x14ac:dyDescent="0.3">
      <c r="L2334" s="26">
        <v>2325</v>
      </c>
      <c r="M2334" s="58">
        <v>19451942.808733251</v>
      </c>
      <c r="O2334" s="26">
        <v>2325</v>
      </c>
      <c r="P2334" s="58">
        <v>0</v>
      </c>
    </row>
    <row r="2335" spans="12:16" x14ac:dyDescent="0.3">
      <c r="L2335" s="26">
        <v>2326</v>
      </c>
      <c r="M2335" s="58">
        <v>0</v>
      </c>
      <c r="O2335" s="26">
        <v>2326</v>
      </c>
      <c r="P2335" s="58">
        <v>0</v>
      </c>
    </row>
    <row r="2336" spans="12:16" x14ac:dyDescent="0.3">
      <c r="L2336" s="26">
        <v>2327</v>
      </c>
      <c r="M2336" s="58">
        <v>0</v>
      </c>
      <c r="O2336" s="26">
        <v>2327</v>
      </c>
      <c r="P2336" s="58">
        <v>0</v>
      </c>
    </row>
    <row r="2337" spans="12:16" x14ac:dyDescent="0.3">
      <c r="L2337" s="26">
        <v>2328</v>
      </c>
      <c r="M2337" s="58">
        <v>0</v>
      </c>
      <c r="O2337" s="26">
        <v>2328</v>
      </c>
      <c r="P2337" s="58">
        <v>0</v>
      </c>
    </row>
    <row r="2338" spans="12:16" x14ac:dyDescent="0.3">
      <c r="L2338" s="26">
        <v>2329</v>
      </c>
      <c r="M2338" s="58">
        <v>0</v>
      </c>
      <c r="O2338" s="26">
        <v>2329</v>
      </c>
      <c r="P2338" s="58">
        <v>0</v>
      </c>
    </row>
    <row r="2339" spans="12:16" x14ac:dyDescent="0.3">
      <c r="L2339" s="26">
        <v>2330</v>
      </c>
      <c r="M2339" s="58">
        <v>4446296.9498377917</v>
      </c>
      <c r="O2339" s="26">
        <v>2330</v>
      </c>
      <c r="P2339" s="58">
        <v>4446296.9498377917</v>
      </c>
    </row>
    <row r="2340" spans="12:16" x14ac:dyDescent="0.3">
      <c r="L2340" s="26">
        <v>2331</v>
      </c>
      <c r="M2340" s="58">
        <v>0</v>
      </c>
      <c r="O2340" s="26">
        <v>2331</v>
      </c>
      <c r="P2340" s="58">
        <v>0</v>
      </c>
    </row>
    <row r="2341" spans="12:16" x14ac:dyDescent="0.3">
      <c r="L2341" s="26">
        <v>2332</v>
      </c>
      <c r="M2341" s="58">
        <v>0</v>
      </c>
      <c r="O2341" s="26">
        <v>2332</v>
      </c>
      <c r="P2341" s="58">
        <v>0</v>
      </c>
    </row>
    <row r="2342" spans="12:16" x14ac:dyDescent="0.3">
      <c r="L2342" s="26">
        <v>2333</v>
      </c>
      <c r="M2342" s="58">
        <v>0</v>
      </c>
      <c r="O2342" s="26">
        <v>2333</v>
      </c>
      <c r="P2342" s="58">
        <v>0</v>
      </c>
    </row>
    <row r="2343" spans="12:16" x14ac:dyDescent="0.3">
      <c r="L2343" s="26">
        <v>2334</v>
      </c>
      <c r="M2343" s="58">
        <v>18357808.967948142</v>
      </c>
      <c r="O2343" s="26">
        <v>2334</v>
      </c>
      <c r="P2343" s="58">
        <v>18357808.967948142</v>
      </c>
    </row>
    <row r="2344" spans="12:16" x14ac:dyDescent="0.3">
      <c r="L2344" s="26">
        <v>2335</v>
      </c>
      <c r="M2344" s="58">
        <v>0</v>
      </c>
      <c r="O2344" s="26">
        <v>2335</v>
      </c>
      <c r="P2344" s="58">
        <v>0</v>
      </c>
    </row>
    <row r="2345" spans="12:16" x14ac:dyDescent="0.3">
      <c r="L2345" s="26">
        <v>2336</v>
      </c>
      <c r="M2345" s="58">
        <v>0</v>
      </c>
      <c r="O2345" s="26">
        <v>2336</v>
      </c>
      <c r="P2345" s="58">
        <v>0</v>
      </c>
    </row>
    <row r="2346" spans="12:16" x14ac:dyDescent="0.3">
      <c r="L2346" s="26">
        <v>2337</v>
      </c>
      <c r="M2346" s="58">
        <v>29130940.908780828</v>
      </c>
      <c r="O2346" s="26">
        <v>2337</v>
      </c>
      <c r="P2346" s="58">
        <v>29130940.908780828</v>
      </c>
    </row>
    <row r="2347" spans="12:16" x14ac:dyDescent="0.3">
      <c r="L2347" s="26">
        <v>2338</v>
      </c>
      <c r="M2347" s="58">
        <v>34812141.734020509</v>
      </c>
      <c r="O2347" s="26">
        <v>2338</v>
      </c>
      <c r="P2347" s="58">
        <v>34812141.734020509</v>
      </c>
    </row>
    <row r="2348" spans="12:16" x14ac:dyDescent="0.3">
      <c r="L2348" s="26">
        <v>2339</v>
      </c>
      <c r="M2348" s="58">
        <v>0</v>
      </c>
      <c r="O2348" s="26">
        <v>2339</v>
      </c>
      <c r="P2348" s="58">
        <v>0</v>
      </c>
    </row>
    <row r="2349" spans="12:16" x14ac:dyDescent="0.3">
      <c r="L2349" s="26">
        <v>2340</v>
      </c>
      <c r="M2349" s="58">
        <v>29399914.187312767</v>
      </c>
      <c r="O2349" s="26">
        <v>2340</v>
      </c>
      <c r="P2349" s="58">
        <v>21337097.401643902</v>
      </c>
    </row>
    <row r="2350" spans="12:16" x14ac:dyDescent="0.3">
      <c r="L2350" s="26">
        <v>2341</v>
      </c>
      <c r="M2350" s="58">
        <v>0</v>
      </c>
      <c r="O2350" s="26">
        <v>2341</v>
      </c>
      <c r="P2350" s="58">
        <v>0</v>
      </c>
    </row>
    <row r="2351" spans="12:16" x14ac:dyDescent="0.3">
      <c r="L2351" s="26">
        <v>2342</v>
      </c>
      <c r="M2351" s="58">
        <v>0</v>
      </c>
      <c r="O2351" s="26">
        <v>2342</v>
      </c>
      <c r="P2351" s="58">
        <v>0</v>
      </c>
    </row>
    <row r="2352" spans="12:16" x14ac:dyDescent="0.3">
      <c r="L2352" s="26">
        <v>2343</v>
      </c>
      <c r="M2352" s="58">
        <v>0</v>
      </c>
      <c r="O2352" s="26">
        <v>2343</v>
      </c>
      <c r="P2352" s="58">
        <v>0</v>
      </c>
    </row>
    <row r="2353" spans="12:16" x14ac:dyDescent="0.3">
      <c r="L2353" s="26">
        <v>2344</v>
      </c>
      <c r="M2353" s="58">
        <v>10280652.1003791</v>
      </c>
      <c r="O2353" s="26">
        <v>2344</v>
      </c>
      <c r="P2353" s="58">
        <v>10280652.1003791</v>
      </c>
    </row>
    <row r="2354" spans="12:16" x14ac:dyDescent="0.3">
      <c r="L2354" s="26">
        <v>2345</v>
      </c>
      <c r="M2354" s="58">
        <v>0</v>
      </c>
      <c r="O2354" s="26">
        <v>2345</v>
      </c>
      <c r="P2354" s="58">
        <v>0</v>
      </c>
    </row>
    <row r="2355" spans="12:16" x14ac:dyDescent="0.3">
      <c r="L2355" s="26">
        <v>2346</v>
      </c>
      <c r="M2355" s="58">
        <v>0</v>
      </c>
      <c r="O2355" s="26">
        <v>2346</v>
      </c>
      <c r="P2355" s="58">
        <v>0</v>
      </c>
    </row>
    <row r="2356" spans="12:16" x14ac:dyDescent="0.3">
      <c r="L2356" s="26">
        <v>2347</v>
      </c>
      <c r="M2356" s="58">
        <v>17596064.138302285</v>
      </c>
      <c r="O2356" s="26">
        <v>2347</v>
      </c>
      <c r="P2356" s="58">
        <v>17596064.138302285</v>
      </c>
    </row>
    <row r="2357" spans="12:16" x14ac:dyDescent="0.3">
      <c r="L2357" s="26">
        <v>2348</v>
      </c>
      <c r="M2357" s="58">
        <v>16952890.842476614</v>
      </c>
      <c r="O2357" s="26">
        <v>2348</v>
      </c>
      <c r="P2357" s="58">
        <v>0</v>
      </c>
    </row>
    <row r="2358" spans="12:16" x14ac:dyDescent="0.3">
      <c r="L2358" s="26">
        <v>2349</v>
      </c>
      <c r="M2358" s="58">
        <v>0</v>
      </c>
      <c r="O2358" s="26">
        <v>2349</v>
      </c>
      <c r="P2358" s="58">
        <v>0</v>
      </c>
    </row>
    <row r="2359" spans="12:16" x14ac:dyDescent="0.3">
      <c r="L2359" s="26">
        <v>2350</v>
      </c>
      <c r="M2359" s="58">
        <v>0</v>
      </c>
      <c r="O2359" s="26">
        <v>2350</v>
      </c>
      <c r="P2359" s="58">
        <v>0</v>
      </c>
    </row>
    <row r="2360" spans="12:16" x14ac:dyDescent="0.3">
      <c r="L2360" s="26">
        <v>2351</v>
      </c>
      <c r="M2360" s="58">
        <v>0</v>
      </c>
      <c r="O2360" s="26">
        <v>2351</v>
      </c>
      <c r="P2360" s="58">
        <v>0</v>
      </c>
    </row>
    <row r="2361" spans="12:16" x14ac:dyDescent="0.3">
      <c r="L2361" s="26">
        <v>2352</v>
      </c>
      <c r="M2361" s="58">
        <v>0</v>
      </c>
      <c r="O2361" s="26">
        <v>2352</v>
      </c>
      <c r="P2361" s="58">
        <v>0</v>
      </c>
    </row>
    <row r="2362" spans="12:16" x14ac:dyDescent="0.3">
      <c r="L2362" s="26">
        <v>2353</v>
      </c>
      <c r="M2362" s="58">
        <v>0</v>
      </c>
      <c r="O2362" s="26">
        <v>2353</v>
      </c>
      <c r="P2362" s="58">
        <v>0</v>
      </c>
    </row>
    <row r="2363" spans="12:16" x14ac:dyDescent="0.3">
      <c r="L2363" s="26">
        <v>2354</v>
      </c>
      <c r="M2363" s="58">
        <v>16709008.88603708</v>
      </c>
      <c r="O2363" s="26">
        <v>2354</v>
      </c>
      <c r="P2363" s="58">
        <v>0</v>
      </c>
    </row>
    <row r="2364" spans="12:16" x14ac:dyDescent="0.3">
      <c r="L2364" s="26">
        <v>2355</v>
      </c>
      <c r="M2364" s="58">
        <v>0</v>
      </c>
      <c r="O2364" s="26">
        <v>2355</v>
      </c>
      <c r="P2364" s="58">
        <v>0</v>
      </c>
    </row>
    <row r="2365" spans="12:16" x14ac:dyDescent="0.3">
      <c r="L2365" s="26">
        <v>2356</v>
      </c>
      <c r="M2365" s="58">
        <v>8856144.4881216642</v>
      </c>
      <c r="O2365" s="26">
        <v>2356</v>
      </c>
      <c r="P2365" s="58">
        <v>8856144.4881216642</v>
      </c>
    </row>
    <row r="2366" spans="12:16" x14ac:dyDescent="0.3">
      <c r="L2366" s="26">
        <v>2357</v>
      </c>
      <c r="M2366" s="58">
        <v>0</v>
      </c>
      <c r="O2366" s="26">
        <v>2357</v>
      </c>
      <c r="P2366" s="58">
        <v>0</v>
      </c>
    </row>
    <row r="2367" spans="12:16" x14ac:dyDescent="0.3">
      <c r="L2367" s="26">
        <v>2358</v>
      </c>
      <c r="M2367" s="58">
        <v>0</v>
      </c>
      <c r="O2367" s="26">
        <v>2358</v>
      </c>
      <c r="P2367" s="58">
        <v>0</v>
      </c>
    </row>
    <row r="2368" spans="12:16" x14ac:dyDescent="0.3">
      <c r="L2368" s="26">
        <v>2359</v>
      </c>
      <c r="M2368" s="58">
        <v>0</v>
      </c>
      <c r="O2368" s="26">
        <v>2359</v>
      </c>
      <c r="P2368" s="58">
        <v>0</v>
      </c>
    </row>
    <row r="2369" spans="12:16" x14ac:dyDescent="0.3">
      <c r="L2369" s="26">
        <v>2360</v>
      </c>
      <c r="M2369" s="58">
        <v>0</v>
      </c>
      <c r="O2369" s="26">
        <v>2360</v>
      </c>
      <c r="P2369" s="58">
        <v>0</v>
      </c>
    </row>
    <row r="2370" spans="12:16" x14ac:dyDescent="0.3">
      <c r="L2370" s="26">
        <v>2361</v>
      </c>
      <c r="M2370" s="58">
        <v>0</v>
      </c>
      <c r="O2370" s="26">
        <v>2361</v>
      </c>
      <c r="P2370" s="58">
        <v>0</v>
      </c>
    </row>
    <row r="2371" spans="12:16" x14ac:dyDescent="0.3">
      <c r="L2371" s="26">
        <v>2362</v>
      </c>
      <c r="M2371" s="58">
        <v>30781599.338834759</v>
      </c>
      <c r="O2371" s="26">
        <v>2362</v>
      </c>
      <c r="P2371" s="58">
        <v>30781599.338834759</v>
      </c>
    </row>
    <row r="2372" spans="12:16" x14ac:dyDescent="0.3">
      <c r="L2372" s="26">
        <v>2363</v>
      </c>
      <c r="M2372" s="58">
        <v>9610884.7792938016</v>
      </c>
      <c r="O2372" s="26">
        <v>2363</v>
      </c>
      <c r="P2372" s="58">
        <v>9610884.7792938016</v>
      </c>
    </row>
    <row r="2373" spans="12:16" x14ac:dyDescent="0.3">
      <c r="L2373" s="26">
        <v>2364</v>
      </c>
      <c r="M2373" s="58">
        <v>0</v>
      </c>
      <c r="O2373" s="26">
        <v>2364</v>
      </c>
      <c r="P2373" s="58">
        <v>0</v>
      </c>
    </row>
    <row r="2374" spans="12:16" x14ac:dyDescent="0.3">
      <c r="L2374" s="26">
        <v>2365</v>
      </c>
      <c r="M2374" s="58">
        <v>11744494.610523177</v>
      </c>
      <c r="O2374" s="26">
        <v>2365</v>
      </c>
      <c r="P2374" s="58">
        <v>11744494.610523177</v>
      </c>
    </row>
    <row r="2375" spans="12:16" x14ac:dyDescent="0.3">
      <c r="L2375" s="26">
        <v>2366</v>
      </c>
      <c r="M2375" s="58">
        <v>0</v>
      </c>
      <c r="O2375" s="26">
        <v>2366</v>
      </c>
      <c r="P2375" s="58">
        <v>0</v>
      </c>
    </row>
    <row r="2376" spans="12:16" x14ac:dyDescent="0.3">
      <c r="L2376" s="26">
        <v>2367</v>
      </c>
      <c r="M2376" s="58">
        <v>0</v>
      </c>
      <c r="O2376" s="26">
        <v>2367</v>
      </c>
      <c r="P2376" s="58">
        <v>0</v>
      </c>
    </row>
    <row r="2377" spans="12:16" x14ac:dyDescent="0.3">
      <c r="L2377" s="26">
        <v>2368</v>
      </c>
      <c r="M2377" s="58">
        <v>15062307.914514657</v>
      </c>
      <c r="O2377" s="26">
        <v>2368</v>
      </c>
      <c r="P2377" s="58">
        <v>0</v>
      </c>
    </row>
    <row r="2378" spans="12:16" x14ac:dyDescent="0.3">
      <c r="L2378" s="26">
        <v>2369</v>
      </c>
      <c r="M2378" s="58">
        <v>0</v>
      </c>
      <c r="O2378" s="26">
        <v>2369</v>
      </c>
      <c r="P2378" s="58">
        <v>0</v>
      </c>
    </row>
    <row r="2379" spans="12:16" x14ac:dyDescent="0.3">
      <c r="L2379" s="26">
        <v>2370</v>
      </c>
      <c r="M2379" s="58">
        <v>5784838.0779791502</v>
      </c>
      <c r="O2379" s="26">
        <v>2370</v>
      </c>
      <c r="P2379" s="58">
        <v>5784838.0779791502</v>
      </c>
    </row>
    <row r="2380" spans="12:16" x14ac:dyDescent="0.3">
      <c r="L2380" s="26">
        <v>2371</v>
      </c>
      <c r="M2380" s="58">
        <v>0</v>
      </c>
      <c r="O2380" s="26">
        <v>2371</v>
      </c>
      <c r="P2380" s="58">
        <v>0</v>
      </c>
    </row>
    <row r="2381" spans="12:16" x14ac:dyDescent="0.3">
      <c r="L2381" s="26">
        <v>2372</v>
      </c>
      <c r="M2381" s="58">
        <v>0</v>
      </c>
      <c r="O2381" s="26">
        <v>2372</v>
      </c>
      <c r="P2381" s="58">
        <v>0</v>
      </c>
    </row>
    <row r="2382" spans="12:16" x14ac:dyDescent="0.3">
      <c r="L2382" s="26">
        <v>2373</v>
      </c>
      <c r="M2382" s="58">
        <v>0</v>
      </c>
      <c r="O2382" s="26">
        <v>2373</v>
      </c>
      <c r="P2382" s="58">
        <v>0</v>
      </c>
    </row>
    <row r="2383" spans="12:16" x14ac:dyDescent="0.3">
      <c r="L2383" s="26">
        <v>2374</v>
      </c>
      <c r="M2383" s="58">
        <v>0</v>
      </c>
      <c r="O2383" s="26">
        <v>2374</v>
      </c>
      <c r="P2383" s="58">
        <v>0</v>
      </c>
    </row>
    <row r="2384" spans="12:16" x14ac:dyDescent="0.3">
      <c r="L2384" s="26">
        <v>2375</v>
      </c>
      <c r="M2384" s="58">
        <v>47610219.027569935</v>
      </c>
      <c r="O2384" s="26">
        <v>2375</v>
      </c>
      <c r="P2384" s="58">
        <v>24302127.858493544</v>
      </c>
    </row>
    <row r="2385" spans="12:16" x14ac:dyDescent="0.3">
      <c r="L2385" s="26">
        <v>2376</v>
      </c>
      <c r="M2385" s="58">
        <v>15594396.278374542</v>
      </c>
      <c r="O2385" s="26">
        <v>2376</v>
      </c>
      <c r="P2385" s="58">
        <v>15594396.278374542</v>
      </c>
    </row>
    <row r="2386" spans="12:16" x14ac:dyDescent="0.3">
      <c r="L2386" s="26">
        <v>2377</v>
      </c>
      <c r="M2386" s="58">
        <v>0</v>
      </c>
      <c r="O2386" s="26">
        <v>2377</v>
      </c>
      <c r="P2386" s="58">
        <v>0</v>
      </c>
    </row>
    <row r="2387" spans="12:16" x14ac:dyDescent="0.3">
      <c r="L2387" s="26">
        <v>2378</v>
      </c>
      <c r="M2387" s="58">
        <v>8650770.2574788909</v>
      </c>
      <c r="O2387" s="26">
        <v>2378</v>
      </c>
      <c r="P2387" s="58">
        <v>8650770.2574788909</v>
      </c>
    </row>
    <row r="2388" spans="12:16" x14ac:dyDescent="0.3">
      <c r="L2388" s="26">
        <v>2379</v>
      </c>
      <c r="M2388" s="58">
        <v>12481407.074237214</v>
      </c>
      <c r="O2388" s="26">
        <v>2379</v>
      </c>
      <c r="P2388" s="58">
        <v>0</v>
      </c>
    </row>
    <row r="2389" spans="12:16" x14ac:dyDescent="0.3">
      <c r="L2389" s="26">
        <v>2380</v>
      </c>
      <c r="M2389" s="58">
        <v>0</v>
      </c>
      <c r="O2389" s="26">
        <v>2380</v>
      </c>
      <c r="P2389" s="58">
        <v>0</v>
      </c>
    </row>
    <row r="2390" spans="12:16" x14ac:dyDescent="0.3">
      <c r="L2390" s="26">
        <v>2381</v>
      </c>
      <c r="M2390" s="58">
        <v>15427496.467621842</v>
      </c>
      <c r="O2390" s="26">
        <v>2381</v>
      </c>
      <c r="P2390" s="58">
        <v>15427496.467621842</v>
      </c>
    </row>
    <row r="2391" spans="12:16" x14ac:dyDescent="0.3">
      <c r="L2391" s="26">
        <v>2382</v>
      </c>
      <c r="M2391" s="58">
        <v>24358006.613674343</v>
      </c>
      <c r="O2391" s="26">
        <v>2382</v>
      </c>
      <c r="P2391" s="58">
        <v>10139613.039593445</v>
      </c>
    </row>
    <row r="2392" spans="12:16" x14ac:dyDescent="0.3">
      <c r="L2392" s="26">
        <v>2383</v>
      </c>
      <c r="M2392" s="58">
        <v>0</v>
      </c>
      <c r="O2392" s="26">
        <v>2383</v>
      </c>
      <c r="P2392" s="58">
        <v>0</v>
      </c>
    </row>
    <row r="2393" spans="12:16" x14ac:dyDescent="0.3">
      <c r="L2393" s="26">
        <v>2384</v>
      </c>
      <c r="M2393" s="58">
        <v>5750125.3225580165</v>
      </c>
      <c r="O2393" s="26">
        <v>2384</v>
      </c>
      <c r="P2393" s="58">
        <v>5750125.3225580165</v>
      </c>
    </row>
    <row r="2394" spans="12:16" x14ac:dyDescent="0.3">
      <c r="L2394" s="26">
        <v>2385</v>
      </c>
      <c r="M2394" s="58">
        <v>9189339.7723325696</v>
      </c>
      <c r="O2394" s="26">
        <v>2385</v>
      </c>
      <c r="P2394" s="58">
        <v>9189339.7723325696</v>
      </c>
    </row>
    <row r="2395" spans="12:16" x14ac:dyDescent="0.3">
      <c r="L2395" s="26">
        <v>2386</v>
      </c>
      <c r="M2395" s="58">
        <v>17411128.83940842</v>
      </c>
      <c r="O2395" s="26">
        <v>2386</v>
      </c>
      <c r="P2395" s="58">
        <v>17411128.83940842</v>
      </c>
    </row>
    <row r="2396" spans="12:16" x14ac:dyDescent="0.3">
      <c r="L2396" s="26">
        <v>2387</v>
      </c>
      <c r="M2396" s="58">
        <v>0</v>
      </c>
      <c r="O2396" s="26">
        <v>2387</v>
      </c>
      <c r="P2396" s="58">
        <v>0</v>
      </c>
    </row>
    <row r="2397" spans="12:16" x14ac:dyDescent="0.3">
      <c r="L2397" s="26">
        <v>2388</v>
      </c>
      <c r="M2397" s="58">
        <v>6095712.1595153231</v>
      </c>
      <c r="O2397" s="26">
        <v>2388</v>
      </c>
      <c r="P2397" s="58">
        <v>0</v>
      </c>
    </row>
    <row r="2398" spans="12:16" x14ac:dyDescent="0.3">
      <c r="L2398" s="26">
        <v>2389</v>
      </c>
      <c r="M2398" s="58">
        <v>0</v>
      </c>
      <c r="O2398" s="26">
        <v>2389</v>
      </c>
      <c r="P2398" s="58">
        <v>0</v>
      </c>
    </row>
    <row r="2399" spans="12:16" x14ac:dyDescent="0.3">
      <c r="L2399" s="26">
        <v>2390</v>
      </c>
      <c r="M2399" s="58">
        <v>11831975.296039425</v>
      </c>
      <c r="O2399" s="26">
        <v>2390</v>
      </c>
      <c r="P2399" s="58">
        <v>11831975.296039425</v>
      </c>
    </row>
    <row r="2400" spans="12:16" x14ac:dyDescent="0.3">
      <c r="L2400" s="26">
        <v>2391</v>
      </c>
      <c r="M2400" s="58">
        <v>0</v>
      </c>
      <c r="O2400" s="26">
        <v>2391</v>
      </c>
      <c r="P2400" s="58">
        <v>0</v>
      </c>
    </row>
    <row r="2401" spans="12:16" x14ac:dyDescent="0.3">
      <c r="L2401" s="26">
        <v>2392</v>
      </c>
      <c r="M2401" s="58">
        <v>0</v>
      </c>
      <c r="O2401" s="26">
        <v>2392</v>
      </c>
      <c r="P2401" s="58">
        <v>0</v>
      </c>
    </row>
    <row r="2402" spans="12:16" x14ac:dyDescent="0.3">
      <c r="L2402" s="26">
        <v>2393</v>
      </c>
      <c r="M2402" s="58">
        <v>22499469.192474909</v>
      </c>
      <c r="O2402" s="26">
        <v>2393</v>
      </c>
      <c r="P2402" s="58">
        <v>0</v>
      </c>
    </row>
    <row r="2403" spans="12:16" x14ac:dyDescent="0.3">
      <c r="L2403" s="26">
        <v>2394</v>
      </c>
      <c r="M2403" s="58">
        <v>18461165.904562779</v>
      </c>
      <c r="O2403" s="26">
        <v>2394</v>
      </c>
      <c r="P2403" s="58">
        <v>18461165.904562779</v>
      </c>
    </row>
    <row r="2404" spans="12:16" x14ac:dyDescent="0.3">
      <c r="L2404" s="26">
        <v>2395</v>
      </c>
      <c r="M2404" s="58">
        <v>18934638.866534829</v>
      </c>
      <c r="O2404" s="26">
        <v>2395</v>
      </c>
      <c r="P2404" s="58">
        <v>18934638.866534829</v>
      </c>
    </row>
    <row r="2405" spans="12:16" x14ac:dyDescent="0.3">
      <c r="L2405" s="26">
        <v>2396</v>
      </c>
      <c r="M2405" s="58">
        <v>0</v>
      </c>
      <c r="O2405" s="26">
        <v>2396</v>
      </c>
      <c r="P2405" s="58">
        <v>0</v>
      </c>
    </row>
    <row r="2406" spans="12:16" x14ac:dyDescent="0.3">
      <c r="L2406" s="26">
        <v>2397</v>
      </c>
      <c r="M2406" s="58">
        <v>0</v>
      </c>
      <c r="O2406" s="26">
        <v>2397</v>
      </c>
      <c r="P2406" s="58">
        <v>0</v>
      </c>
    </row>
    <row r="2407" spans="12:16" x14ac:dyDescent="0.3">
      <c r="L2407" s="26">
        <v>2398</v>
      </c>
      <c r="M2407" s="58">
        <v>19388282.495596964</v>
      </c>
      <c r="O2407" s="26">
        <v>2398</v>
      </c>
      <c r="P2407" s="58">
        <v>0</v>
      </c>
    </row>
    <row r="2408" spans="12:16" x14ac:dyDescent="0.3">
      <c r="L2408" s="26">
        <v>2399</v>
      </c>
      <c r="M2408" s="58">
        <v>7452521.6328462698</v>
      </c>
      <c r="O2408" s="26">
        <v>2399</v>
      </c>
      <c r="P2408" s="58">
        <v>0</v>
      </c>
    </row>
    <row r="2409" spans="12:16" x14ac:dyDescent="0.3">
      <c r="L2409" s="26">
        <v>2400</v>
      </c>
      <c r="M2409" s="58">
        <v>0</v>
      </c>
      <c r="O2409" s="26">
        <v>2400</v>
      </c>
      <c r="P2409" s="58">
        <v>0</v>
      </c>
    </row>
    <row r="2410" spans="12:16" x14ac:dyDescent="0.3">
      <c r="L2410" s="26">
        <v>2401</v>
      </c>
      <c r="M2410" s="58">
        <v>16257214.238806441</v>
      </c>
      <c r="O2410" s="26">
        <v>2401</v>
      </c>
      <c r="P2410" s="58">
        <v>16257214.238806441</v>
      </c>
    </row>
    <row r="2411" spans="12:16" x14ac:dyDescent="0.3">
      <c r="L2411" s="26">
        <v>2402</v>
      </c>
      <c r="M2411" s="58">
        <v>32833401.88787929</v>
      </c>
      <c r="O2411" s="26">
        <v>2402</v>
      </c>
      <c r="P2411" s="58">
        <v>32833401.88787929</v>
      </c>
    </row>
    <row r="2412" spans="12:16" x14ac:dyDescent="0.3">
      <c r="L2412" s="26">
        <v>2403</v>
      </c>
      <c r="M2412" s="58">
        <v>8139301.9444053983</v>
      </c>
      <c r="O2412" s="26">
        <v>2403</v>
      </c>
      <c r="P2412" s="58">
        <v>8139301.9444053983</v>
      </c>
    </row>
    <row r="2413" spans="12:16" x14ac:dyDescent="0.3">
      <c r="L2413" s="26">
        <v>2404</v>
      </c>
      <c r="M2413" s="58">
        <v>5527157.3837845055</v>
      </c>
      <c r="O2413" s="26">
        <v>2404</v>
      </c>
      <c r="P2413" s="58">
        <v>5527157.3837845055</v>
      </c>
    </row>
    <row r="2414" spans="12:16" x14ac:dyDescent="0.3">
      <c r="L2414" s="26">
        <v>2405</v>
      </c>
      <c r="M2414" s="58">
        <v>50225347.703416713</v>
      </c>
      <c r="O2414" s="26">
        <v>2405</v>
      </c>
      <c r="P2414" s="58">
        <v>50225347.703416713</v>
      </c>
    </row>
    <row r="2415" spans="12:16" x14ac:dyDescent="0.3">
      <c r="L2415" s="26">
        <v>2406</v>
      </c>
      <c r="M2415" s="58">
        <v>8858883.7718273886</v>
      </c>
      <c r="O2415" s="26">
        <v>2406</v>
      </c>
      <c r="P2415" s="58">
        <v>8858883.7718273886</v>
      </c>
    </row>
    <row r="2416" spans="12:16" x14ac:dyDescent="0.3">
      <c r="L2416" s="26">
        <v>2407</v>
      </c>
      <c r="M2416" s="58">
        <v>0</v>
      </c>
      <c r="O2416" s="26">
        <v>2407</v>
      </c>
      <c r="P2416" s="58">
        <v>0</v>
      </c>
    </row>
    <row r="2417" spans="12:16" x14ac:dyDescent="0.3">
      <c r="L2417" s="26">
        <v>2408</v>
      </c>
      <c r="M2417" s="58">
        <v>11263709.663616646</v>
      </c>
      <c r="O2417" s="26">
        <v>2408</v>
      </c>
      <c r="P2417" s="58">
        <v>11263709.663616646</v>
      </c>
    </row>
    <row r="2418" spans="12:16" x14ac:dyDescent="0.3">
      <c r="L2418" s="26">
        <v>2409</v>
      </c>
      <c r="M2418" s="58">
        <v>16848840.572417594</v>
      </c>
      <c r="O2418" s="26">
        <v>2409</v>
      </c>
      <c r="P2418" s="58">
        <v>16848840.572417594</v>
      </c>
    </row>
    <row r="2419" spans="12:16" x14ac:dyDescent="0.3">
      <c r="L2419" s="26">
        <v>2410</v>
      </c>
      <c r="M2419" s="58">
        <v>11641482.732042821</v>
      </c>
      <c r="O2419" s="26">
        <v>2410</v>
      </c>
      <c r="P2419" s="58">
        <v>0</v>
      </c>
    </row>
    <row r="2420" spans="12:16" x14ac:dyDescent="0.3">
      <c r="L2420" s="26">
        <v>2411</v>
      </c>
      <c r="M2420" s="58">
        <v>12735281.060755402</v>
      </c>
      <c r="O2420" s="26">
        <v>2411</v>
      </c>
      <c r="P2420" s="58">
        <v>0</v>
      </c>
    </row>
    <row r="2421" spans="12:16" x14ac:dyDescent="0.3">
      <c r="L2421" s="26">
        <v>2412</v>
      </c>
      <c r="M2421" s="58">
        <v>11117079.808493076</v>
      </c>
      <c r="O2421" s="26">
        <v>2412</v>
      </c>
      <c r="P2421" s="58">
        <v>11117079.808493076</v>
      </c>
    </row>
    <row r="2422" spans="12:16" x14ac:dyDescent="0.3">
      <c r="L2422" s="26">
        <v>2413</v>
      </c>
      <c r="M2422" s="58">
        <v>0</v>
      </c>
      <c r="O2422" s="26">
        <v>2413</v>
      </c>
      <c r="P2422" s="58">
        <v>0</v>
      </c>
    </row>
    <row r="2423" spans="12:16" x14ac:dyDescent="0.3">
      <c r="L2423" s="26">
        <v>2414</v>
      </c>
      <c r="M2423" s="58">
        <v>0</v>
      </c>
      <c r="O2423" s="26">
        <v>2414</v>
      </c>
      <c r="P2423" s="58">
        <v>0</v>
      </c>
    </row>
    <row r="2424" spans="12:16" x14ac:dyDescent="0.3">
      <c r="L2424" s="26">
        <v>2415</v>
      </c>
      <c r="M2424" s="58">
        <v>0</v>
      </c>
      <c r="O2424" s="26">
        <v>2415</v>
      </c>
      <c r="P2424" s="58">
        <v>0</v>
      </c>
    </row>
    <row r="2425" spans="12:16" x14ac:dyDescent="0.3">
      <c r="L2425" s="26">
        <v>2416</v>
      </c>
      <c r="M2425" s="58">
        <v>16629262.125998387</v>
      </c>
      <c r="O2425" s="26">
        <v>2416</v>
      </c>
      <c r="P2425" s="58">
        <v>16629262.125998387</v>
      </c>
    </row>
    <row r="2426" spans="12:16" x14ac:dyDescent="0.3">
      <c r="L2426" s="26">
        <v>2417</v>
      </c>
      <c r="M2426" s="58">
        <v>39405012.368599944</v>
      </c>
      <c r="O2426" s="26">
        <v>2417</v>
      </c>
      <c r="P2426" s="58">
        <v>18355223.382224087</v>
      </c>
    </row>
    <row r="2427" spans="12:16" x14ac:dyDescent="0.3">
      <c r="L2427" s="26">
        <v>2418</v>
      </c>
      <c r="M2427" s="58">
        <v>0</v>
      </c>
      <c r="O2427" s="26">
        <v>2418</v>
      </c>
      <c r="P2427" s="58">
        <v>0</v>
      </c>
    </row>
    <row r="2428" spans="12:16" x14ac:dyDescent="0.3">
      <c r="L2428" s="26">
        <v>2419</v>
      </c>
      <c r="M2428" s="58">
        <v>0</v>
      </c>
      <c r="O2428" s="26">
        <v>2419</v>
      </c>
      <c r="P2428" s="58">
        <v>0</v>
      </c>
    </row>
    <row r="2429" spans="12:16" x14ac:dyDescent="0.3">
      <c r="L2429" s="26">
        <v>2420</v>
      </c>
      <c r="M2429" s="58">
        <v>0</v>
      </c>
      <c r="O2429" s="26">
        <v>2420</v>
      </c>
      <c r="P2429" s="58">
        <v>0</v>
      </c>
    </row>
    <row r="2430" spans="12:16" x14ac:dyDescent="0.3">
      <c r="L2430" s="26">
        <v>2421</v>
      </c>
      <c r="M2430" s="58">
        <v>0</v>
      </c>
      <c r="O2430" s="26">
        <v>2421</v>
      </c>
      <c r="P2430" s="58">
        <v>0</v>
      </c>
    </row>
    <row r="2431" spans="12:16" x14ac:dyDescent="0.3">
      <c r="L2431" s="26">
        <v>2422</v>
      </c>
      <c r="M2431" s="58">
        <v>8109393.6192452339</v>
      </c>
      <c r="O2431" s="26">
        <v>2422</v>
      </c>
      <c r="P2431" s="58">
        <v>8109393.6192452339</v>
      </c>
    </row>
    <row r="2432" spans="12:16" x14ac:dyDescent="0.3">
      <c r="L2432" s="26">
        <v>2423</v>
      </c>
      <c r="M2432" s="58">
        <v>7474467.7043386977</v>
      </c>
      <c r="O2432" s="26">
        <v>2423</v>
      </c>
      <c r="P2432" s="58">
        <v>7474467.7043386977</v>
      </c>
    </row>
    <row r="2433" spans="12:16" x14ac:dyDescent="0.3">
      <c r="L2433" s="26">
        <v>2424</v>
      </c>
      <c r="M2433" s="58">
        <v>24084341.978153732</v>
      </c>
      <c r="O2433" s="26">
        <v>2424</v>
      </c>
      <c r="P2433" s="58">
        <v>24084341.978153732</v>
      </c>
    </row>
    <row r="2434" spans="12:16" x14ac:dyDescent="0.3">
      <c r="L2434" s="26">
        <v>2425</v>
      </c>
      <c r="M2434" s="58">
        <v>12288159.62453462</v>
      </c>
      <c r="O2434" s="26">
        <v>2425</v>
      </c>
      <c r="P2434" s="58">
        <v>12288159.62453462</v>
      </c>
    </row>
    <row r="2435" spans="12:16" x14ac:dyDescent="0.3">
      <c r="L2435" s="26">
        <v>2426</v>
      </c>
      <c r="M2435" s="58">
        <v>0</v>
      </c>
      <c r="O2435" s="26">
        <v>2426</v>
      </c>
      <c r="P2435" s="58">
        <v>0</v>
      </c>
    </row>
    <row r="2436" spans="12:16" x14ac:dyDescent="0.3">
      <c r="L2436" s="26">
        <v>2427</v>
      </c>
      <c r="M2436" s="58">
        <v>7778781.4506378565</v>
      </c>
      <c r="O2436" s="26">
        <v>2427</v>
      </c>
      <c r="P2436" s="58">
        <v>7778781.4506378565</v>
      </c>
    </row>
    <row r="2437" spans="12:16" x14ac:dyDescent="0.3">
      <c r="L2437" s="26">
        <v>2428</v>
      </c>
      <c r="M2437" s="58">
        <v>36192195.569611847</v>
      </c>
      <c r="O2437" s="26">
        <v>2428</v>
      </c>
      <c r="P2437" s="58">
        <v>36192195.569611847</v>
      </c>
    </row>
    <row r="2438" spans="12:16" x14ac:dyDescent="0.3">
      <c r="L2438" s="26">
        <v>2429</v>
      </c>
      <c r="M2438" s="58">
        <v>0</v>
      </c>
      <c r="O2438" s="26">
        <v>2429</v>
      </c>
      <c r="P2438" s="58">
        <v>0</v>
      </c>
    </row>
    <row r="2439" spans="12:16" x14ac:dyDescent="0.3">
      <c r="L2439" s="26">
        <v>2430</v>
      </c>
      <c r="M2439" s="58">
        <v>0</v>
      </c>
      <c r="O2439" s="26">
        <v>2430</v>
      </c>
      <c r="P2439" s="58">
        <v>0</v>
      </c>
    </row>
    <row r="2440" spans="12:16" x14ac:dyDescent="0.3">
      <c r="L2440" s="26">
        <v>2431</v>
      </c>
      <c r="M2440" s="58">
        <v>43057773.30726333</v>
      </c>
      <c r="O2440" s="26">
        <v>2431</v>
      </c>
      <c r="P2440" s="58">
        <v>16395044.323990889</v>
      </c>
    </row>
    <row r="2441" spans="12:16" x14ac:dyDescent="0.3">
      <c r="L2441" s="26">
        <v>2432</v>
      </c>
      <c r="M2441" s="58">
        <v>0</v>
      </c>
      <c r="O2441" s="26">
        <v>2432</v>
      </c>
      <c r="P2441" s="58">
        <v>0</v>
      </c>
    </row>
    <row r="2442" spans="12:16" x14ac:dyDescent="0.3">
      <c r="L2442" s="26">
        <v>2433</v>
      </c>
      <c r="M2442" s="58">
        <v>0</v>
      </c>
      <c r="O2442" s="26">
        <v>2433</v>
      </c>
      <c r="P2442" s="58">
        <v>0</v>
      </c>
    </row>
    <row r="2443" spans="12:16" x14ac:dyDescent="0.3">
      <c r="L2443" s="26">
        <v>2434</v>
      </c>
      <c r="M2443" s="58">
        <v>7999978.3218415203</v>
      </c>
      <c r="O2443" s="26">
        <v>2434</v>
      </c>
      <c r="P2443" s="58">
        <v>7999978.3218415203</v>
      </c>
    </row>
    <row r="2444" spans="12:16" x14ac:dyDescent="0.3">
      <c r="L2444" s="26">
        <v>2435</v>
      </c>
      <c r="M2444" s="58">
        <v>24346777.593977477</v>
      </c>
      <c r="O2444" s="26">
        <v>2435</v>
      </c>
      <c r="P2444" s="58">
        <v>24346777.593977477</v>
      </c>
    </row>
    <row r="2445" spans="12:16" x14ac:dyDescent="0.3">
      <c r="L2445" s="26">
        <v>2436</v>
      </c>
      <c r="M2445" s="58">
        <v>0</v>
      </c>
      <c r="O2445" s="26">
        <v>2436</v>
      </c>
      <c r="P2445" s="58">
        <v>0</v>
      </c>
    </row>
    <row r="2446" spans="12:16" x14ac:dyDescent="0.3">
      <c r="L2446" s="26">
        <v>2437</v>
      </c>
      <c r="M2446" s="58">
        <v>0</v>
      </c>
      <c r="O2446" s="26">
        <v>2437</v>
      </c>
      <c r="P2446" s="58">
        <v>0</v>
      </c>
    </row>
    <row r="2447" spans="12:16" x14ac:dyDescent="0.3">
      <c r="L2447" s="26">
        <v>2438</v>
      </c>
      <c r="M2447" s="58">
        <v>13457631.765998056</v>
      </c>
      <c r="O2447" s="26">
        <v>2438</v>
      </c>
      <c r="P2447" s="58">
        <v>13457631.765998056</v>
      </c>
    </row>
    <row r="2448" spans="12:16" x14ac:dyDescent="0.3">
      <c r="L2448" s="26">
        <v>2439</v>
      </c>
      <c r="M2448" s="58">
        <v>14882013.359761355</v>
      </c>
      <c r="O2448" s="26">
        <v>2439</v>
      </c>
      <c r="P2448" s="58">
        <v>14882013.359761355</v>
      </c>
    </row>
    <row r="2449" spans="12:16" x14ac:dyDescent="0.3">
      <c r="L2449" s="26">
        <v>2440</v>
      </c>
      <c r="M2449" s="58">
        <v>35528997.408160135</v>
      </c>
      <c r="O2449" s="26">
        <v>2440</v>
      </c>
      <c r="P2449" s="58">
        <v>35528997.408160135</v>
      </c>
    </row>
    <row r="2450" spans="12:16" x14ac:dyDescent="0.3">
      <c r="L2450" s="26">
        <v>2441</v>
      </c>
      <c r="M2450" s="58">
        <v>0</v>
      </c>
      <c r="O2450" s="26">
        <v>2441</v>
      </c>
      <c r="P2450" s="58">
        <v>0</v>
      </c>
    </row>
    <row r="2451" spans="12:16" x14ac:dyDescent="0.3">
      <c r="L2451" s="26">
        <v>2442</v>
      </c>
      <c r="M2451" s="58">
        <v>0</v>
      </c>
      <c r="O2451" s="26">
        <v>2442</v>
      </c>
      <c r="P2451" s="58">
        <v>0</v>
      </c>
    </row>
    <row r="2452" spans="12:16" x14ac:dyDescent="0.3">
      <c r="L2452" s="26">
        <v>2443</v>
      </c>
      <c r="M2452" s="58">
        <v>0</v>
      </c>
      <c r="O2452" s="26">
        <v>2443</v>
      </c>
      <c r="P2452" s="58">
        <v>0</v>
      </c>
    </row>
    <row r="2453" spans="12:16" x14ac:dyDescent="0.3">
      <c r="L2453" s="26">
        <v>2444</v>
      </c>
      <c r="M2453" s="58">
        <v>22951130.28193336</v>
      </c>
      <c r="O2453" s="26">
        <v>2444</v>
      </c>
      <c r="P2453" s="58">
        <v>22951130.28193336</v>
      </c>
    </row>
    <row r="2454" spans="12:16" x14ac:dyDescent="0.3">
      <c r="L2454" s="26">
        <v>2445</v>
      </c>
      <c r="M2454" s="58">
        <v>0</v>
      </c>
      <c r="O2454" s="26">
        <v>2445</v>
      </c>
      <c r="P2454" s="58">
        <v>0</v>
      </c>
    </row>
    <row r="2455" spans="12:16" x14ac:dyDescent="0.3">
      <c r="L2455" s="26">
        <v>2446</v>
      </c>
      <c r="M2455" s="58">
        <v>0</v>
      </c>
      <c r="O2455" s="26">
        <v>2446</v>
      </c>
      <c r="P2455" s="58">
        <v>0</v>
      </c>
    </row>
    <row r="2456" spans="12:16" x14ac:dyDescent="0.3">
      <c r="L2456" s="26">
        <v>2447</v>
      </c>
      <c r="M2456" s="58">
        <v>0</v>
      </c>
      <c r="O2456" s="26">
        <v>2447</v>
      </c>
      <c r="P2456" s="58">
        <v>0</v>
      </c>
    </row>
    <row r="2457" spans="12:16" x14ac:dyDescent="0.3">
      <c r="L2457" s="26">
        <v>2448</v>
      </c>
      <c r="M2457" s="58">
        <v>0</v>
      </c>
      <c r="O2457" s="26">
        <v>2448</v>
      </c>
      <c r="P2457" s="58">
        <v>0</v>
      </c>
    </row>
    <row r="2458" spans="12:16" x14ac:dyDescent="0.3">
      <c r="L2458" s="26">
        <v>2449</v>
      </c>
      <c r="M2458" s="58">
        <v>17130511.297200553</v>
      </c>
      <c r="O2458" s="26">
        <v>2449</v>
      </c>
      <c r="P2458" s="58">
        <v>17130511.297200553</v>
      </c>
    </row>
    <row r="2459" spans="12:16" x14ac:dyDescent="0.3">
      <c r="L2459" s="26">
        <v>2450</v>
      </c>
      <c r="M2459" s="58">
        <v>10747225.831368713</v>
      </c>
      <c r="O2459" s="26">
        <v>2450</v>
      </c>
      <c r="P2459" s="58">
        <v>10747225.831368713</v>
      </c>
    </row>
    <row r="2460" spans="12:16" x14ac:dyDescent="0.3">
      <c r="L2460" s="26">
        <v>2451</v>
      </c>
      <c r="M2460" s="58">
        <v>0</v>
      </c>
      <c r="O2460" s="26">
        <v>2451</v>
      </c>
      <c r="P2460" s="58">
        <v>0</v>
      </c>
    </row>
    <row r="2461" spans="12:16" x14ac:dyDescent="0.3">
      <c r="L2461" s="26">
        <v>2452</v>
      </c>
      <c r="M2461" s="58">
        <v>10047164.245507605</v>
      </c>
      <c r="O2461" s="26">
        <v>2452</v>
      </c>
      <c r="P2461" s="58">
        <v>10047164.245507605</v>
      </c>
    </row>
    <row r="2462" spans="12:16" x14ac:dyDescent="0.3">
      <c r="L2462" s="26">
        <v>2453</v>
      </c>
      <c r="M2462" s="58">
        <v>11223587.757858897</v>
      </c>
      <c r="O2462" s="26">
        <v>2453</v>
      </c>
      <c r="P2462" s="58">
        <v>0</v>
      </c>
    </row>
    <row r="2463" spans="12:16" x14ac:dyDescent="0.3">
      <c r="L2463" s="26">
        <v>2454</v>
      </c>
      <c r="M2463" s="58">
        <v>33075014.57649675</v>
      </c>
      <c r="O2463" s="26">
        <v>2454</v>
      </c>
      <c r="P2463" s="58">
        <v>33075014.57649675</v>
      </c>
    </row>
    <row r="2464" spans="12:16" x14ac:dyDescent="0.3">
      <c r="L2464" s="26">
        <v>2455</v>
      </c>
      <c r="M2464" s="58">
        <v>7863895.2247781288</v>
      </c>
      <c r="O2464" s="26">
        <v>2455</v>
      </c>
      <c r="P2464" s="58">
        <v>7863895.2247781288</v>
      </c>
    </row>
    <row r="2465" spans="12:16" x14ac:dyDescent="0.3">
      <c r="L2465" s="26">
        <v>2456</v>
      </c>
      <c r="M2465" s="58">
        <v>29202920.298109543</v>
      </c>
      <c r="O2465" s="26">
        <v>2456</v>
      </c>
      <c r="P2465" s="58">
        <v>29202920.298109543</v>
      </c>
    </row>
    <row r="2466" spans="12:16" x14ac:dyDescent="0.3">
      <c r="L2466" s="26">
        <v>2457</v>
      </c>
      <c r="M2466" s="58">
        <v>0</v>
      </c>
      <c r="O2466" s="26">
        <v>2457</v>
      </c>
      <c r="P2466" s="58">
        <v>0</v>
      </c>
    </row>
    <row r="2467" spans="12:16" x14ac:dyDescent="0.3">
      <c r="L2467" s="26">
        <v>2458</v>
      </c>
      <c r="M2467" s="58">
        <v>20814822.882190604</v>
      </c>
      <c r="O2467" s="26">
        <v>2458</v>
      </c>
      <c r="P2467" s="58">
        <v>20814822.882190604</v>
      </c>
    </row>
    <row r="2468" spans="12:16" x14ac:dyDescent="0.3">
      <c r="L2468" s="26">
        <v>2459</v>
      </c>
      <c r="M2468" s="58">
        <v>0</v>
      </c>
      <c r="O2468" s="26">
        <v>2459</v>
      </c>
      <c r="P2468" s="58">
        <v>0</v>
      </c>
    </row>
    <row r="2469" spans="12:16" x14ac:dyDescent="0.3">
      <c r="L2469" s="26">
        <v>2460</v>
      </c>
      <c r="M2469" s="58">
        <v>0</v>
      </c>
      <c r="O2469" s="26">
        <v>2460</v>
      </c>
      <c r="P2469" s="58">
        <v>0</v>
      </c>
    </row>
    <row r="2470" spans="12:16" x14ac:dyDescent="0.3">
      <c r="L2470" s="26">
        <v>2461</v>
      </c>
      <c r="M2470" s="58">
        <v>0</v>
      </c>
      <c r="O2470" s="26">
        <v>2461</v>
      </c>
      <c r="P2470" s="58">
        <v>0</v>
      </c>
    </row>
    <row r="2471" spans="12:16" x14ac:dyDescent="0.3">
      <c r="L2471" s="26">
        <v>2462</v>
      </c>
      <c r="M2471" s="58">
        <v>0</v>
      </c>
      <c r="O2471" s="26">
        <v>2462</v>
      </c>
      <c r="P2471" s="58">
        <v>0</v>
      </c>
    </row>
    <row r="2472" spans="12:16" x14ac:dyDescent="0.3">
      <c r="L2472" s="26">
        <v>2463</v>
      </c>
      <c r="M2472" s="58">
        <v>0</v>
      </c>
      <c r="O2472" s="26">
        <v>2463</v>
      </c>
      <c r="P2472" s="58">
        <v>0</v>
      </c>
    </row>
    <row r="2473" spans="12:16" x14ac:dyDescent="0.3">
      <c r="L2473" s="26">
        <v>2464</v>
      </c>
      <c r="M2473" s="58">
        <v>0</v>
      </c>
      <c r="O2473" s="26">
        <v>2464</v>
      </c>
      <c r="P2473" s="58">
        <v>0</v>
      </c>
    </row>
    <row r="2474" spans="12:16" x14ac:dyDescent="0.3">
      <c r="L2474" s="26">
        <v>2465</v>
      </c>
      <c r="M2474" s="58">
        <v>12873501.217737598</v>
      </c>
      <c r="O2474" s="26">
        <v>2465</v>
      </c>
      <c r="P2474" s="58">
        <v>0</v>
      </c>
    </row>
    <row r="2475" spans="12:16" x14ac:dyDescent="0.3">
      <c r="L2475" s="26">
        <v>2466</v>
      </c>
      <c r="M2475" s="58">
        <v>11724343.343674026</v>
      </c>
      <c r="O2475" s="26">
        <v>2466</v>
      </c>
      <c r="P2475" s="58">
        <v>11724343.343674026</v>
      </c>
    </row>
    <row r="2476" spans="12:16" x14ac:dyDescent="0.3">
      <c r="L2476" s="26">
        <v>2467</v>
      </c>
      <c r="M2476" s="58">
        <v>13644277.91636226</v>
      </c>
      <c r="O2476" s="26">
        <v>2467</v>
      </c>
      <c r="P2476" s="58">
        <v>13644277.91636226</v>
      </c>
    </row>
    <row r="2477" spans="12:16" x14ac:dyDescent="0.3">
      <c r="L2477" s="26">
        <v>2468</v>
      </c>
      <c r="M2477" s="58">
        <v>0</v>
      </c>
      <c r="O2477" s="26">
        <v>2468</v>
      </c>
      <c r="P2477" s="58">
        <v>0</v>
      </c>
    </row>
    <row r="2478" spans="12:16" x14ac:dyDescent="0.3">
      <c r="L2478" s="26">
        <v>2469</v>
      </c>
      <c r="M2478" s="58">
        <v>0</v>
      </c>
      <c r="O2478" s="26">
        <v>2469</v>
      </c>
      <c r="P2478" s="58">
        <v>0</v>
      </c>
    </row>
    <row r="2479" spans="12:16" x14ac:dyDescent="0.3">
      <c r="L2479" s="26">
        <v>2470</v>
      </c>
      <c r="M2479" s="58">
        <v>11987520.055225536</v>
      </c>
      <c r="O2479" s="26">
        <v>2470</v>
      </c>
      <c r="P2479" s="58">
        <v>11987520.055225536</v>
      </c>
    </row>
    <row r="2480" spans="12:16" x14ac:dyDescent="0.3">
      <c r="L2480" s="26">
        <v>2471</v>
      </c>
      <c r="M2480" s="58">
        <v>0</v>
      </c>
      <c r="O2480" s="26">
        <v>2471</v>
      </c>
      <c r="P2480" s="58">
        <v>0</v>
      </c>
    </row>
    <row r="2481" spans="12:16" x14ac:dyDescent="0.3">
      <c r="L2481" s="26">
        <v>2472</v>
      </c>
      <c r="M2481" s="58">
        <v>0</v>
      </c>
      <c r="O2481" s="26">
        <v>2472</v>
      </c>
      <c r="P2481" s="58">
        <v>0</v>
      </c>
    </row>
    <row r="2482" spans="12:16" x14ac:dyDescent="0.3">
      <c r="L2482" s="26">
        <v>2473</v>
      </c>
      <c r="M2482" s="58">
        <v>9685277.7807253115</v>
      </c>
      <c r="O2482" s="26">
        <v>2473</v>
      </c>
      <c r="P2482" s="58">
        <v>9685277.7807253115</v>
      </c>
    </row>
    <row r="2483" spans="12:16" x14ac:dyDescent="0.3">
      <c r="L2483" s="26">
        <v>2474</v>
      </c>
      <c r="M2483" s="58">
        <v>0</v>
      </c>
      <c r="O2483" s="26">
        <v>2474</v>
      </c>
      <c r="P2483" s="58">
        <v>0</v>
      </c>
    </row>
    <row r="2484" spans="12:16" x14ac:dyDescent="0.3">
      <c r="L2484" s="26">
        <v>2475</v>
      </c>
      <c r="M2484" s="58">
        <v>11253344.421638563</v>
      </c>
      <c r="O2484" s="26">
        <v>2475</v>
      </c>
      <c r="P2484" s="58">
        <v>11253344.421638563</v>
      </c>
    </row>
    <row r="2485" spans="12:16" x14ac:dyDescent="0.3">
      <c r="L2485" s="26">
        <v>2476</v>
      </c>
      <c r="M2485" s="58">
        <v>0</v>
      </c>
      <c r="O2485" s="26">
        <v>2476</v>
      </c>
      <c r="P2485" s="58">
        <v>0</v>
      </c>
    </row>
    <row r="2486" spans="12:16" x14ac:dyDescent="0.3">
      <c r="L2486" s="26">
        <v>2477</v>
      </c>
      <c r="M2486" s="58">
        <v>0</v>
      </c>
      <c r="O2486" s="26">
        <v>2477</v>
      </c>
      <c r="P2486" s="58">
        <v>0</v>
      </c>
    </row>
    <row r="2487" spans="12:16" x14ac:dyDescent="0.3">
      <c r="L2487" s="26">
        <v>2478</v>
      </c>
      <c r="M2487" s="58">
        <v>0</v>
      </c>
      <c r="O2487" s="26">
        <v>2478</v>
      </c>
      <c r="P2487" s="58">
        <v>0</v>
      </c>
    </row>
    <row r="2488" spans="12:16" x14ac:dyDescent="0.3">
      <c r="L2488" s="26">
        <v>2479</v>
      </c>
      <c r="M2488" s="58">
        <v>0</v>
      </c>
      <c r="O2488" s="26">
        <v>2479</v>
      </c>
      <c r="P2488" s="58">
        <v>0</v>
      </c>
    </row>
    <row r="2489" spans="12:16" x14ac:dyDescent="0.3">
      <c r="L2489" s="26">
        <v>2480</v>
      </c>
      <c r="M2489" s="58">
        <v>11204985.836543612</v>
      </c>
      <c r="O2489" s="26">
        <v>2480</v>
      </c>
      <c r="P2489" s="58">
        <v>0</v>
      </c>
    </row>
    <row r="2490" spans="12:16" x14ac:dyDescent="0.3">
      <c r="L2490" s="26">
        <v>2481</v>
      </c>
      <c r="M2490" s="58">
        <v>0</v>
      </c>
      <c r="O2490" s="26">
        <v>2481</v>
      </c>
      <c r="P2490" s="58">
        <v>0</v>
      </c>
    </row>
    <row r="2491" spans="12:16" x14ac:dyDescent="0.3">
      <c r="L2491" s="26">
        <v>2482</v>
      </c>
      <c r="M2491" s="58">
        <v>0</v>
      </c>
      <c r="O2491" s="26">
        <v>2482</v>
      </c>
      <c r="P2491" s="58">
        <v>0</v>
      </c>
    </row>
    <row r="2492" spans="12:16" x14ac:dyDescent="0.3">
      <c r="L2492" s="26">
        <v>2483</v>
      </c>
      <c r="M2492" s="58">
        <v>0</v>
      </c>
      <c r="O2492" s="26">
        <v>2483</v>
      </c>
      <c r="P2492" s="58">
        <v>0</v>
      </c>
    </row>
    <row r="2493" spans="12:16" x14ac:dyDescent="0.3">
      <c r="L2493" s="26">
        <v>2484</v>
      </c>
      <c r="M2493" s="58">
        <v>0</v>
      </c>
      <c r="O2493" s="26">
        <v>2484</v>
      </c>
      <c r="P2493" s="58">
        <v>0</v>
      </c>
    </row>
    <row r="2494" spans="12:16" x14ac:dyDescent="0.3">
      <c r="L2494" s="26">
        <v>2485</v>
      </c>
      <c r="M2494" s="58">
        <v>0</v>
      </c>
      <c r="O2494" s="26">
        <v>2485</v>
      </c>
      <c r="P2494" s="58">
        <v>0</v>
      </c>
    </row>
    <row r="2495" spans="12:16" x14ac:dyDescent="0.3">
      <c r="L2495" s="26">
        <v>2486</v>
      </c>
      <c r="M2495" s="58">
        <v>15024932.399808122</v>
      </c>
      <c r="O2495" s="26">
        <v>2486</v>
      </c>
      <c r="P2495" s="58">
        <v>15024932.399808122</v>
      </c>
    </row>
    <row r="2496" spans="12:16" x14ac:dyDescent="0.3">
      <c r="L2496" s="26">
        <v>2487</v>
      </c>
      <c r="M2496" s="58">
        <v>17049903.258370578</v>
      </c>
      <c r="O2496" s="26">
        <v>2487</v>
      </c>
      <c r="P2496" s="58">
        <v>0</v>
      </c>
    </row>
    <row r="2497" spans="12:16" x14ac:dyDescent="0.3">
      <c r="L2497" s="26">
        <v>2488</v>
      </c>
      <c r="M2497" s="58">
        <v>0</v>
      </c>
      <c r="O2497" s="26">
        <v>2488</v>
      </c>
      <c r="P2497" s="58">
        <v>0</v>
      </c>
    </row>
    <row r="2498" spans="12:16" x14ac:dyDescent="0.3">
      <c r="L2498" s="26">
        <v>2489</v>
      </c>
      <c r="M2498" s="58">
        <v>0</v>
      </c>
      <c r="O2498" s="26">
        <v>2489</v>
      </c>
      <c r="P2498" s="58">
        <v>0</v>
      </c>
    </row>
    <row r="2499" spans="12:16" x14ac:dyDescent="0.3">
      <c r="L2499" s="26">
        <v>2490</v>
      </c>
      <c r="M2499" s="58">
        <v>0</v>
      </c>
      <c r="O2499" s="26">
        <v>2490</v>
      </c>
      <c r="P2499" s="58">
        <v>0</v>
      </c>
    </row>
    <row r="2500" spans="12:16" x14ac:dyDescent="0.3">
      <c r="L2500" s="26">
        <v>2491</v>
      </c>
      <c r="M2500" s="58">
        <v>9684864.163633896</v>
      </c>
      <c r="O2500" s="26">
        <v>2491</v>
      </c>
      <c r="P2500" s="58">
        <v>9684864.163633896</v>
      </c>
    </row>
    <row r="2501" spans="12:16" x14ac:dyDescent="0.3">
      <c r="L2501" s="26">
        <v>2492</v>
      </c>
      <c r="M2501" s="58">
        <v>0</v>
      </c>
      <c r="O2501" s="26">
        <v>2492</v>
      </c>
      <c r="P2501" s="58">
        <v>0</v>
      </c>
    </row>
    <row r="2502" spans="12:16" x14ac:dyDescent="0.3">
      <c r="L2502" s="26">
        <v>2493</v>
      </c>
      <c r="M2502" s="58">
        <v>0</v>
      </c>
      <c r="O2502" s="26">
        <v>2493</v>
      </c>
      <c r="P2502" s="58">
        <v>0</v>
      </c>
    </row>
    <row r="2503" spans="12:16" x14ac:dyDescent="0.3">
      <c r="L2503" s="26">
        <v>2494</v>
      </c>
      <c r="M2503" s="58">
        <v>0</v>
      </c>
      <c r="O2503" s="26">
        <v>2494</v>
      </c>
      <c r="P2503" s="58">
        <v>0</v>
      </c>
    </row>
    <row r="2504" spans="12:16" x14ac:dyDescent="0.3">
      <c r="L2504" s="26">
        <v>2495</v>
      </c>
      <c r="M2504" s="58">
        <v>19432830.051711854</v>
      </c>
      <c r="O2504" s="26">
        <v>2495</v>
      </c>
      <c r="P2504" s="58">
        <v>19432830.051711854</v>
      </c>
    </row>
    <row r="2505" spans="12:16" x14ac:dyDescent="0.3">
      <c r="L2505" s="26">
        <v>2496</v>
      </c>
      <c r="M2505" s="58">
        <v>0</v>
      </c>
      <c r="O2505" s="26">
        <v>2496</v>
      </c>
      <c r="P2505" s="58">
        <v>0</v>
      </c>
    </row>
    <row r="2506" spans="12:16" x14ac:dyDescent="0.3">
      <c r="L2506" s="26">
        <v>2497</v>
      </c>
      <c r="M2506" s="58">
        <v>9020190.0904104263</v>
      </c>
      <c r="O2506" s="26">
        <v>2497</v>
      </c>
      <c r="P2506" s="58">
        <v>9020190.0904104263</v>
      </c>
    </row>
    <row r="2507" spans="12:16" x14ac:dyDescent="0.3">
      <c r="L2507" s="26">
        <v>2498</v>
      </c>
      <c r="M2507" s="58">
        <v>6627918.3719787123</v>
      </c>
      <c r="O2507" s="26">
        <v>2498</v>
      </c>
      <c r="P2507" s="58">
        <v>6627918.3719787123</v>
      </c>
    </row>
    <row r="2508" spans="12:16" x14ac:dyDescent="0.3">
      <c r="L2508" s="26">
        <v>2499</v>
      </c>
      <c r="M2508" s="58">
        <v>0</v>
      </c>
      <c r="O2508" s="26">
        <v>2499</v>
      </c>
      <c r="P2508" s="58">
        <v>0</v>
      </c>
    </row>
    <row r="2509" spans="12:16" x14ac:dyDescent="0.3">
      <c r="L2509" s="26">
        <v>2500</v>
      </c>
      <c r="M2509" s="58">
        <v>0</v>
      </c>
      <c r="O2509" s="26">
        <v>2500</v>
      </c>
      <c r="P2509" s="58">
        <v>0</v>
      </c>
    </row>
    <row r="2510" spans="12:16" x14ac:dyDescent="0.3">
      <c r="L2510" s="26">
        <v>2501</v>
      </c>
      <c r="M2510" s="58">
        <v>8621149.1469026022</v>
      </c>
      <c r="O2510" s="26">
        <v>2501</v>
      </c>
      <c r="P2510" s="58">
        <v>8621149.1469026022</v>
      </c>
    </row>
    <row r="2511" spans="12:16" x14ac:dyDescent="0.3">
      <c r="L2511" s="26">
        <v>2502</v>
      </c>
      <c r="M2511" s="58">
        <v>14864635.756145833</v>
      </c>
      <c r="O2511" s="26">
        <v>2502</v>
      </c>
      <c r="P2511" s="58">
        <v>6008598.3606775887</v>
      </c>
    </row>
    <row r="2512" spans="12:16" x14ac:dyDescent="0.3">
      <c r="L2512" s="26">
        <v>2503</v>
      </c>
      <c r="M2512" s="58">
        <v>0</v>
      </c>
      <c r="O2512" s="26">
        <v>2503</v>
      </c>
      <c r="P2512" s="58">
        <v>0</v>
      </c>
    </row>
    <row r="2513" spans="12:16" x14ac:dyDescent="0.3">
      <c r="L2513" s="26">
        <v>2504</v>
      </c>
      <c r="M2513" s="58">
        <v>0</v>
      </c>
      <c r="O2513" s="26">
        <v>2504</v>
      </c>
      <c r="P2513" s="58">
        <v>0</v>
      </c>
    </row>
    <row r="2514" spans="12:16" x14ac:dyDescent="0.3">
      <c r="L2514" s="26">
        <v>2505</v>
      </c>
      <c r="M2514" s="58">
        <v>11055296.680155145</v>
      </c>
      <c r="O2514" s="26">
        <v>2505</v>
      </c>
      <c r="P2514" s="58">
        <v>11055296.680155145</v>
      </c>
    </row>
    <row r="2515" spans="12:16" x14ac:dyDescent="0.3">
      <c r="L2515" s="26">
        <v>2506</v>
      </c>
      <c r="M2515" s="58">
        <v>35809229.578958765</v>
      </c>
      <c r="O2515" s="26">
        <v>2506</v>
      </c>
      <c r="P2515" s="58">
        <v>18871841.596574858</v>
      </c>
    </row>
    <row r="2516" spans="12:16" x14ac:dyDescent="0.3">
      <c r="L2516" s="26">
        <v>2507</v>
      </c>
      <c r="M2516" s="58">
        <v>27402637.744025148</v>
      </c>
      <c r="O2516" s="26">
        <v>2507</v>
      </c>
      <c r="P2516" s="58">
        <v>27402637.744025148</v>
      </c>
    </row>
    <row r="2517" spans="12:16" x14ac:dyDescent="0.3">
      <c r="L2517" s="26">
        <v>2508</v>
      </c>
      <c r="M2517" s="58">
        <v>21727144.901268017</v>
      </c>
      <c r="O2517" s="26">
        <v>2508</v>
      </c>
      <c r="P2517" s="58">
        <v>21727144.901268017</v>
      </c>
    </row>
    <row r="2518" spans="12:16" x14ac:dyDescent="0.3">
      <c r="L2518" s="26">
        <v>2509</v>
      </c>
      <c r="M2518" s="58">
        <v>16653757.954703463</v>
      </c>
      <c r="O2518" s="26">
        <v>2509</v>
      </c>
      <c r="P2518" s="58">
        <v>16653757.954703463</v>
      </c>
    </row>
    <row r="2519" spans="12:16" x14ac:dyDescent="0.3">
      <c r="L2519" s="26">
        <v>2510</v>
      </c>
      <c r="M2519" s="58">
        <v>10486040.446576415</v>
      </c>
      <c r="O2519" s="26">
        <v>2510</v>
      </c>
      <c r="P2519" s="58">
        <v>10486040.446576415</v>
      </c>
    </row>
    <row r="2520" spans="12:16" x14ac:dyDescent="0.3">
      <c r="L2520" s="26">
        <v>2511</v>
      </c>
      <c r="M2520" s="58">
        <v>11533234.444198601</v>
      </c>
      <c r="O2520" s="26">
        <v>2511</v>
      </c>
      <c r="P2520" s="58">
        <v>11533234.444198601</v>
      </c>
    </row>
    <row r="2521" spans="12:16" x14ac:dyDescent="0.3">
      <c r="L2521" s="26">
        <v>2512</v>
      </c>
      <c r="M2521" s="58">
        <v>21460293.198178351</v>
      </c>
      <c r="O2521" s="26">
        <v>2512</v>
      </c>
      <c r="P2521" s="58">
        <v>21460293.198178351</v>
      </c>
    </row>
    <row r="2522" spans="12:16" x14ac:dyDescent="0.3">
      <c r="L2522" s="26">
        <v>2513</v>
      </c>
      <c r="M2522" s="58">
        <v>18120044.455798302</v>
      </c>
      <c r="O2522" s="26">
        <v>2513</v>
      </c>
      <c r="P2522" s="58">
        <v>18120044.455798302</v>
      </c>
    </row>
    <row r="2523" spans="12:16" x14ac:dyDescent="0.3">
      <c r="L2523" s="26">
        <v>2514</v>
      </c>
      <c r="M2523" s="58">
        <v>10399189.58693932</v>
      </c>
      <c r="O2523" s="26">
        <v>2514</v>
      </c>
      <c r="P2523" s="58">
        <v>10399189.58693932</v>
      </c>
    </row>
    <row r="2524" spans="12:16" x14ac:dyDescent="0.3">
      <c r="L2524" s="26">
        <v>2515</v>
      </c>
      <c r="M2524" s="58">
        <v>29769536.65130724</v>
      </c>
      <c r="O2524" s="26">
        <v>2515</v>
      </c>
      <c r="P2524" s="58">
        <v>18954368.964823671</v>
      </c>
    </row>
    <row r="2525" spans="12:16" x14ac:dyDescent="0.3">
      <c r="L2525" s="26">
        <v>2516</v>
      </c>
      <c r="M2525" s="58">
        <v>13797562.633397242</v>
      </c>
      <c r="O2525" s="26">
        <v>2516</v>
      </c>
      <c r="P2525" s="58">
        <v>13797562.633397242</v>
      </c>
    </row>
    <row r="2526" spans="12:16" x14ac:dyDescent="0.3">
      <c r="L2526" s="26">
        <v>2517</v>
      </c>
      <c r="M2526" s="58">
        <v>10173439.373171873</v>
      </c>
      <c r="O2526" s="26">
        <v>2517</v>
      </c>
      <c r="P2526" s="58">
        <v>0</v>
      </c>
    </row>
    <row r="2527" spans="12:16" x14ac:dyDescent="0.3">
      <c r="L2527" s="26">
        <v>2518</v>
      </c>
      <c r="M2527" s="58">
        <v>0</v>
      </c>
      <c r="O2527" s="26">
        <v>2518</v>
      </c>
      <c r="P2527" s="58">
        <v>0</v>
      </c>
    </row>
    <row r="2528" spans="12:16" x14ac:dyDescent="0.3">
      <c r="L2528" s="26">
        <v>2519</v>
      </c>
      <c r="M2528" s="58">
        <v>0</v>
      </c>
      <c r="O2528" s="26">
        <v>2519</v>
      </c>
      <c r="P2528" s="58">
        <v>0</v>
      </c>
    </row>
    <row r="2529" spans="12:16" x14ac:dyDescent="0.3">
      <c r="L2529" s="26">
        <v>2520</v>
      </c>
      <c r="M2529" s="58">
        <v>37000295.985024266</v>
      </c>
      <c r="O2529" s="26">
        <v>2520</v>
      </c>
      <c r="P2529" s="58">
        <v>10963161.217311727</v>
      </c>
    </row>
    <row r="2530" spans="12:16" x14ac:dyDescent="0.3">
      <c r="L2530" s="26">
        <v>2521</v>
      </c>
      <c r="M2530" s="58">
        <v>29884913.577734821</v>
      </c>
      <c r="O2530" s="26">
        <v>2521</v>
      </c>
      <c r="P2530" s="58">
        <v>29884913.577734821</v>
      </c>
    </row>
    <row r="2531" spans="12:16" x14ac:dyDescent="0.3">
      <c r="L2531" s="26">
        <v>2522</v>
      </c>
      <c r="M2531" s="58">
        <v>0</v>
      </c>
      <c r="O2531" s="26">
        <v>2522</v>
      </c>
      <c r="P2531" s="58">
        <v>0</v>
      </c>
    </row>
    <row r="2532" spans="12:16" x14ac:dyDescent="0.3">
      <c r="L2532" s="26">
        <v>2523</v>
      </c>
      <c r="M2532" s="58">
        <v>7993843.5667894073</v>
      </c>
      <c r="O2532" s="26">
        <v>2523</v>
      </c>
      <c r="P2532" s="58">
        <v>7993843.5667894073</v>
      </c>
    </row>
    <row r="2533" spans="12:16" x14ac:dyDescent="0.3">
      <c r="L2533" s="26">
        <v>2524</v>
      </c>
      <c r="M2533" s="58">
        <v>0</v>
      </c>
      <c r="O2533" s="26">
        <v>2524</v>
      </c>
      <c r="P2533" s="58">
        <v>0</v>
      </c>
    </row>
    <row r="2534" spans="12:16" x14ac:dyDescent="0.3">
      <c r="L2534" s="26">
        <v>2525</v>
      </c>
      <c r="M2534" s="58">
        <v>22258490.990567327</v>
      </c>
      <c r="O2534" s="26">
        <v>2525</v>
      </c>
      <c r="P2534" s="58">
        <v>22258490.990567327</v>
      </c>
    </row>
    <row r="2535" spans="12:16" x14ac:dyDescent="0.3">
      <c r="L2535" s="26">
        <v>2526</v>
      </c>
      <c r="M2535" s="58">
        <v>0</v>
      </c>
      <c r="O2535" s="26">
        <v>2526</v>
      </c>
      <c r="P2535" s="58">
        <v>0</v>
      </c>
    </row>
    <row r="2536" spans="12:16" x14ac:dyDescent="0.3">
      <c r="L2536" s="26">
        <v>2527</v>
      </c>
      <c r="M2536" s="58">
        <v>10302843.732551815</v>
      </c>
      <c r="O2536" s="26">
        <v>2527</v>
      </c>
      <c r="P2536" s="58">
        <v>10302843.732551815</v>
      </c>
    </row>
    <row r="2537" spans="12:16" x14ac:dyDescent="0.3">
      <c r="L2537" s="26">
        <v>2528</v>
      </c>
      <c r="M2537" s="58">
        <v>0</v>
      </c>
      <c r="O2537" s="26">
        <v>2528</v>
      </c>
      <c r="P2537" s="58">
        <v>0</v>
      </c>
    </row>
    <row r="2538" spans="12:16" x14ac:dyDescent="0.3">
      <c r="L2538" s="26">
        <v>2529</v>
      </c>
      <c r="M2538" s="58">
        <v>8766664.8897918109</v>
      </c>
      <c r="O2538" s="26">
        <v>2529</v>
      </c>
      <c r="P2538" s="58">
        <v>8766664.8897918109</v>
      </c>
    </row>
    <row r="2539" spans="12:16" x14ac:dyDescent="0.3">
      <c r="L2539" s="26">
        <v>2530</v>
      </c>
      <c r="M2539" s="58">
        <v>30046895.257793792</v>
      </c>
      <c r="O2539" s="26">
        <v>2530</v>
      </c>
      <c r="P2539" s="58">
        <v>30046895.257793792</v>
      </c>
    </row>
    <row r="2540" spans="12:16" x14ac:dyDescent="0.3">
      <c r="L2540" s="26">
        <v>2531</v>
      </c>
      <c r="M2540" s="58">
        <v>0</v>
      </c>
      <c r="O2540" s="26">
        <v>2531</v>
      </c>
      <c r="P2540" s="58">
        <v>0</v>
      </c>
    </row>
    <row r="2541" spans="12:16" x14ac:dyDescent="0.3">
      <c r="L2541" s="26">
        <v>2532</v>
      </c>
      <c r="M2541" s="58">
        <v>17015803.681361236</v>
      </c>
      <c r="O2541" s="26">
        <v>2532</v>
      </c>
      <c r="P2541" s="58">
        <v>17015803.681361236</v>
      </c>
    </row>
    <row r="2542" spans="12:16" x14ac:dyDescent="0.3">
      <c r="L2542" s="26">
        <v>2533</v>
      </c>
      <c r="M2542" s="58">
        <v>26384324.293671958</v>
      </c>
      <c r="O2542" s="26">
        <v>2533</v>
      </c>
      <c r="P2542" s="58">
        <v>15913995.022300368</v>
      </c>
    </row>
    <row r="2543" spans="12:16" x14ac:dyDescent="0.3">
      <c r="L2543" s="26">
        <v>2534</v>
      </c>
      <c r="M2543" s="58">
        <v>20459287.480842862</v>
      </c>
      <c r="O2543" s="26">
        <v>2534</v>
      </c>
      <c r="P2543" s="58">
        <v>20459287.480842862</v>
      </c>
    </row>
    <row r="2544" spans="12:16" x14ac:dyDescent="0.3">
      <c r="L2544" s="26">
        <v>2535</v>
      </c>
      <c r="M2544" s="58">
        <v>0</v>
      </c>
      <c r="O2544" s="26">
        <v>2535</v>
      </c>
      <c r="P2544" s="58">
        <v>0</v>
      </c>
    </row>
    <row r="2545" spans="12:16" x14ac:dyDescent="0.3">
      <c r="L2545" s="26">
        <v>2536</v>
      </c>
      <c r="M2545" s="58">
        <v>0</v>
      </c>
      <c r="O2545" s="26">
        <v>2536</v>
      </c>
      <c r="P2545" s="58">
        <v>0</v>
      </c>
    </row>
    <row r="2546" spans="12:16" x14ac:dyDescent="0.3">
      <c r="L2546" s="26">
        <v>2537</v>
      </c>
      <c r="M2546" s="58">
        <v>10311059.457514146</v>
      </c>
      <c r="O2546" s="26">
        <v>2537</v>
      </c>
      <c r="P2546" s="58">
        <v>10311059.457514146</v>
      </c>
    </row>
    <row r="2547" spans="12:16" x14ac:dyDescent="0.3">
      <c r="L2547" s="26">
        <v>2538</v>
      </c>
      <c r="M2547" s="58">
        <v>0</v>
      </c>
      <c r="O2547" s="26">
        <v>2538</v>
      </c>
      <c r="P2547" s="58">
        <v>0</v>
      </c>
    </row>
    <row r="2548" spans="12:16" x14ac:dyDescent="0.3">
      <c r="L2548" s="26">
        <v>2539</v>
      </c>
      <c r="M2548" s="58">
        <v>10027475.841194971</v>
      </c>
      <c r="O2548" s="26">
        <v>2539</v>
      </c>
      <c r="P2548" s="58">
        <v>0</v>
      </c>
    </row>
    <row r="2549" spans="12:16" x14ac:dyDescent="0.3">
      <c r="L2549" s="26">
        <v>2540</v>
      </c>
      <c r="M2549" s="58">
        <v>9318915.1054636277</v>
      </c>
      <c r="O2549" s="26">
        <v>2540</v>
      </c>
      <c r="P2549" s="58">
        <v>9318915.1054636277</v>
      </c>
    </row>
    <row r="2550" spans="12:16" x14ac:dyDescent="0.3">
      <c r="L2550" s="26">
        <v>2541</v>
      </c>
      <c r="M2550" s="58">
        <v>10853587.457178844</v>
      </c>
      <c r="O2550" s="26">
        <v>2541</v>
      </c>
      <c r="P2550" s="58">
        <v>10853587.457178844</v>
      </c>
    </row>
    <row r="2551" spans="12:16" x14ac:dyDescent="0.3">
      <c r="L2551" s="26">
        <v>2542</v>
      </c>
      <c r="M2551" s="58">
        <v>0</v>
      </c>
      <c r="O2551" s="26">
        <v>2542</v>
      </c>
      <c r="P2551" s="58">
        <v>0</v>
      </c>
    </row>
    <row r="2552" spans="12:16" x14ac:dyDescent="0.3">
      <c r="L2552" s="26">
        <v>2543</v>
      </c>
      <c r="M2552" s="58">
        <v>0</v>
      </c>
      <c r="O2552" s="26">
        <v>2543</v>
      </c>
      <c r="P2552" s="58">
        <v>0</v>
      </c>
    </row>
    <row r="2553" spans="12:16" x14ac:dyDescent="0.3">
      <c r="L2553" s="26">
        <v>2544</v>
      </c>
      <c r="M2553" s="58">
        <v>8936569.7965957932</v>
      </c>
      <c r="O2553" s="26">
        <v>2544</v>
      </c>
      <c r="P2553" s="58">
        <v>8936569.7965957932</v>
      </c>
    </row>
    <row r="2554" spans="12:16" x14ac:dyDescent="0.3">
      <c r="L2554" s="26">
        <v>2545</v>
      </c>
      <c r="M2554" s="58">
        <v>0</v>
      </c>
      <c r="O2554" s="26">
        <v>2545</v>
      </c>
      <c r="P2554" s="58">
        <v>0</v>
      </c>
    </row>
    <row r="2555" spans="12:16" x14ac:dyDescent="0.3">
      <c r="L2555" s="26">
        <v>2546</v>
      </c>
      <c r="M2555" s="58">
        <v>0</v>
      </c>
      <c r="O2555" s="26">
        <v>2546</v>
      </c>
      <c r="P2555" s="58">
        <v>0</v>
      </c>
    </row>
    <row r="2556" spans="12:16" x14ac:dyDescent="0.3">
      <c r="L2556" s="26">
        <v>2547</v>
      </c>
      <c r="M2556" s="58">
        <v>0</v>
      </c>
      <c r="O2556" s="26">
        <v>2547</v>
      </c>
      <c r="P2556" s="58">
        <v>0</v>
      </c>
    </row>
    <row r="2557" spans="12:16" x14ac:dyDescent="0.3">
      <c r="L2557" s="26">
        <v>2548</v>
      </c>
      <c r="M2557" s="58">
        <v>8555870.8244447149</v>
      </c>
      <c r="O2557" s="26">
        <v>2548</v>
      </c>
      <c r="P2557" s="58">
        <v>8555870.8244447149</v>
      </c>
    </row>
    <row r="2558" spans="12:16" x14ac:dyDescent="0.3">
      <c r="L2558" s="26">
        <v>2549</v>
      </c>
      <c r="M2558" s="58">
        <v>0</v>
      </c>
      <c r="O2558" s="26">
        <v>2549</v>
      </c>
      <c r="P2558" s="58">
        <v>0</v>
      </c>
    </row>
    <row r="2559" spans="12:16" x14ac:dyDescent="0.3">
      <c r="L2559" s="26">
        <v>2550</v>
      </c>
      <c r="M2559" s="58">
        <v>28977571.605624352</v>
      </c>
      <c r="O2559" s="26">
        <v>2550</v>
      </c>
      <c r="P2559" s="58">
        <v>28977571.605624352</v>
      </c>
    </row>
    <row r="2560" spans="12:16" x14ac:dyDescent="0.3">
      <c r="L2560" s="26">
        <v>2551</v>
      </c>
      <c r="M2560" s="58">
        <v>8498842.160931468</v>
      </c>
      <c r="O2560" s="26">
        <v>2551</v>
      </c>
      <c r="P2560" s="58">
        <v>8498842.160931468</v>
      </c>
    </row>
    <row r="2561" spans="12:16" x14ac:dyDescent="0.3">
      <c r="L2561" s="26">
        <v>2552</v>
      </c>
      <c r="M2561" s="58">
        <v>0</v>
      </c>
      <c r="O2561" s="26">
        <v>2552</v>
      </c>
      <c r="P2561" s="58">
        <v>0</v>
      </c>
    </row>
    <row r="2562" spans="12:16" x14ac:dyDescent="0.3">
      <c r="L2562" s="26">
        <v>2553</v>
      </c>
      <c r="M2562" s="58">
        <v>5786395.3591262279</v>
      </c>
      <c r="O2562" s="26">
        <v>2553</v>
      </c>
      <c r="P2562" s="58">
        <v>5786395.3591262279</v>
      </c>
    </row>
    <row r="2563" spans="12:16" x14ac:dyDescent="0.3">
      <c r="L2563" s="26">
        <v>2554</v>
      </c>
      <c r="M2563" s="58">
        <v>0</v>
      </c>
      <c r="O2563" s="26">
        <v>2554</v>
      </c>
      <c r="P2563" s="58">
        <v>0</v>
      </c>
    </row>
    <row r="2564" spans="12:16" x14ac:dyDescent="0.3">
      <c r="L2564" s="26">
        <v>2555</v>
      </c>
      <c r="M2564" s="58">
        <v>0</v>
      </c>
      <c r="O2564" s="26">
        <v>2555</v>
      </c>
      <c r="P2564" s="58">
        <v>0</v>
      </c>
    </row>
    <row r="2565" spans="12:16" x14ac:dyDescent="0.3">
      <c r="L2565" s="26">
        <v>2556</v>
      </c>
      <c r="M2565" s="58">
        <v>0</v>
      </c>
      <c r="O2565" s="26">
        <v>2556</v>
      </c>
      <c r="P2565" s="58">
        <v>0</v>
      </c>
    </row>
    <row r="2566" spans="12:16" x14ac:dyDescent="0.3">
      <c r="L2566" s="26">
        <v>2557</v>
      </c>
      <c r="M2566" s="58">
        <v>31113447.031952396</v>
      </c>
      <c r="O2566" s="26">
        <v>2557</v>
      </c>
      <c r="P2566" s="58">
        <v>17575832.024419382</v>
      </c>
    </row>
    <row r="2567" spans="12:16" x14ac:dyDescent="0.3">
      <c r="L2567" s="26">
        <v>2558</v>
      </c>
      <c r="M2567" s="58">
        <v>20571957.253077049</v>
      </c>
      <c r="O2567" s="26">
        <v>2558</v>
      </c>
      <c r="P2567" s="58">
        <v>20571957.253077049</v>
      </c>
    </row>
    <row r="2568" spans="12:16" x14ac:dyDescent="0.3">
      <c r="L2568" s="26">
        <v>2559</v>
      </c>
      <c r="M2568" s="58">
        <v>0</v>
      </c>
      <c r="O2568" s="26">
        <v>2559</v>
      </c>
      <c r="P2568" s="58">
        <v>0</v>
      </c>
    </row>
    <row r="2569" spans="12:16" x14ac:dyDescent="0.3">
      <c r="L2569" s="26">
        <v>2560</v>
      </c>
      <c r="M2569" s="58">
        <v>19097064.642366666</v>
      </c>
      <c r="O2569" s="26">
        <v>2560</v>
      </c>
      <c r="P2569" s="58">
        <v>19097064.642366666</v>
      </c>
    </row>
    <row r="2570" spans="12:16" x14ac:dyDescent="0.3">
      <c r="L2570" s="26">
        <v>2561</v>
      </c>
      <c r="M2570" s="58">
        <v>14223822.687980382</v>
      </c>
      <c r="O2570" s="26">
        <v>2561</v>
      </c>
      <c r="P2570" s="58">
        <v>0</v>
      </c>
    </row>
    <row r="2571" spans="12:16" x14ac:dyDescent="0.3">
      <c r="L2571" s="26">
        <v>2562</v>
      </c>
      <c r="M2571" s="58">
        <v>20150819.16072879</v>
      </c>
      <c r="O2571" s="26">
        <v>2562</v>
      </c>
      <c r="P2571" s="58">
        <v>0</v>
      </c>
    </row>
    <row r="2572" spans="12:16" x14ac:dyDescent="0.3">
      <c r="L2572" s="26">
        <v>2563</v>
      </c>
      <c r="M2572" s="58">
        <v>0</v>
      </c>
      <c r="O2572" s="26">
        <v>2563</v>
      </c>
      <c r="P2572" s="58">
        <v>0</v>
      </c>
    </row>
    <row r="2573" spans="12:16" x14ac:dyDescent="0.3">
      <c r="L2573" s="26">
        <v>2564</v>
      </c>
      <c r="M2573" s="58">
        <v>0</v>
      </c>
      <c r="O2573" s="26">
        <v>2564</v>
      </c>
      <c r="P2573" s="58">
        <v>0</v>
      </c>
    </row>
    <row r="2574" spans="12:16" x14ac:dyDescent="0.3">
      <c r="L2574" s="26">
        <v>2565</v>
      </c>
      <c r="M2574" s="58">
        <v>11731630.229768602</v>
      </c>
      <c r="O2574" s="26">
        <v>2565</v>
      </c>
      <c r="P2574" s="58">
        <v>0</v>
      </c>
    </row>
    <row r="2575" spans="12:16" x14ac:dyDescent="0.3">
      <c r="L2575" s="26">
        <v>2566</v>
      </c>
      <c r="M2575" s="58">
        <v>6683482.5245202417</v>
      </c>
      <c r="O2575" s="26">
        <v>2566</v>
      </c>
      <c r="P2575" s="58">
        <v>6683482.5245202417</v>
      </c>
    </row>
    <row r="2576" spans="12:16" x14ac:dyDescent="0.3">
      <c r="L2576" s="26">
        <v>2567</v>
      </c>
      <c r="M2576" s="58">
        <v>0</v>
      </c>
      <c r="O2576" s="26">
        <v>2567</v>
      </c>
      <c r="P2576" s="58">
        <v>0</v>
      </c>
    </row>
    <row r="2577" spans="12:16" x14ac:dyDescent="0.3">
      <c r="L2577" s="26">
        <v>2568</v>
      </c>
      <c r="M2577" s="58">
        <v>21695478.848182276</v>
      </c>
      <c r="O2577" s="26">
        <v>2568</v>
      </c>
      <c r="P2577" s="58">
        <v>21695478.848182276</v>
      </c>
    </row>
    <row r="2578" spans="12:16" x14ac:dyDescent="0.3">
      <c r="L2578" s="26">
        <v>2569</v>
      </c>
      <c r="M2578" s="58">
        <v>0</v>
      </c>
      <c r="O2578" s="26">
        <v>2569</v>
      </c>
      <c r="P2578" s="58">
        <v>0</v>
      </c>
    </row>
    <row r="2579" spans="12:16" x14ac:dyDescent="0.3">
      <c r="L2579" s="26">
        <v>2570</v>
      </c>
      <c r="M2579" s="58">
        <v>0</v>
      </c>
      <c r="O2579" s="26">
        <v>2570</v>
      </c>
      <c r="P2579" s="58">
        <v>0</v>
      </c>
    </row>
    <row r="2580" spans="12:16" x14ac:dyDescent="0.3">
      <c r="L2580" s="26">
        <v>2571</v>
      </c>
      <c r="M2580" s="58">
        <v>44466045.491389871</v>
      </c>
      <c r="O2580" s="26">
        <v>2571</v>
      </c>
      <c r="P2580" s="58">
        <v>28092063.193882093</v>
      </c>
    </row>
    <row r="2581" spans="12:16" x14ac:dyDescent="0.3">
      <c r="L2581" s="26">
        <v>2572</v>
      </c>
      <c r="M2581" s="58">
        <v>0</v>
      </c>
      <c r="O2581" s="26">
        <v>2572</v>
      </c>
      <c r="P2581" s="58">
        <v>0</v>
      </c>
    </row>
    <row r="2582" spans="12:16" x14ac:dyDescent="0.3">
      <c r="L2582" s="26">
        <v>2573</v>
      </c>
      <c r="M2582" s="58">
        <v>0</v>
      </c>
      <c r="O2582" s="26">
        <v>2573</v>
      </c>
      <c r="P2582" s="58">
        <v>0</v>
      </c>
    </row>
    <row r="2583" spans="12:16" x14ac:dyDescent="0.3">
      <c r="L2583" s="26">
        <v>2574</v>
      </c>
      <c r="M2583" s="58">
        <v>0</v>
      </c>
      <c r="O2583" s="26">
        <v>2574</v>
      </c>
      <c r="P2583" s="58">
        <v>0</v>
      </c>
    </row>
    <row r="2584" spans="12:16" x14ac:dyDescent="0.3">
      <c r="L2584" s="26">
        <v>2575</v>
      </c>
      <c r="M2584" s="58">
        <v>16227650.869838221</v>
      </c>
      <c r="O2584" s="26">
        <v>2575</v>
      </c>
      <c r="P2584" s="58">
        <v>16227650.869838221</v>
      </c>
    </row>
    <row r="2585" spans="12:16" x14ac:dyDescent="0.3">
      <c r="L2585" s="26">
        <v>2576</v>
      </c>
      <c r="M2585" s="58">
        <v>0</v>
      </c>
      <c r="O2585" s="26">
        <v>2576</v>
      </c>
      <c r="P2585" s="58">
        <v>0</v>
      </c>
    </row>
    <row r="2586" spans="12:16" x14ac:dyDescent="0.3">
      <c r="L2586" s="26">
        <v>2577</v>
      </c>
      <c r="M2586" s="58">
        <v>24869398.085983049</v>
      </c>
      <c r="O2586" s="26">
        <v>2577</v>
      </c>
      <c r="P2586" s="58">
        <v>24869398.085983049</v>
      </c>
    </row>
    <row r="2587" spans="12:16" x14ac:dyDescent="0.3">
      <c r="L2587" s="26">
        <v>2578</v>
      </c>
      <c r="M2587" s="58">
        <v>25051638.13554715</v>
      </c>
      <c r="O2587" s="26">
        <v>2578</v>
      </c>
      <c r="P2587" s="58">
        <v>25051638.13554715</v>
      </c>
    </row>
    <row r="2588" spans="12:16" x14ac:dyDescent="0.3">
      <c r="L2588" s="26">
        <v>2579</v>
      </c>
      <c r="M2588" s="58">
        <v>0</v>
      </c>
      <c r="O2588" s="26">
        <v>2579</v>
      </c>
      <c r="P2588" s="58">
        <v>0</v>
      </c>
    </row>
    <row r="2589" spans="12:16" x14ac:dyDescent="0.3">
      <c r="L2589" s="26">
        <v>2580</v>
      </c>
      <c r="M2589" s="58">
        <v>0</v>
      </c>
      <c r="O2589" s="26">
        <v>2580</v>
      </c>
      <c r="P2589" s="58">
        <v>0</v>
      </c>
    </row>
    <row r="2590" spans="12:16" x14ac:dyDescent="0.3">
      <c r="L2590" s="26">
        <v>2581</v>
      </c>
      <c r="M2590" s="58">
        <v>45770810.885683402</v>
      </c>
      <c r="O2590" s="26">
        <v>2581</v>
      </c>
      <c r="P2590" s="58">
        <v>36193062.563766584</v>
      </c>
    </row>
    <row r="2591" spans="12:16" x14ac:dyDescent="0.3">
      <c r="L2591" s="26">
        <v>2582</v>
      </c>
      <c r="M2591" s="58">
        <v>30843051.888547879</v>
      </c>
      <c r="O2591" s="26">
        <v>2582</v>
      </c>
      <c r="P2591" s="58">
        <v>0</v>
      </c>
    </row>
    <row r="2592" spans="12:16" x14ac:dyDescent="0.3">
      <c r="L2592" s="26">
        <v>2583</v>
      </c>
      <c r="M2592" s="58">
        <v>0</v>
      </c>
      <c r="O2592" s="26">
        <v>2583</v>
      </c>
      <c r="P2592" s="58">
        <v>0</v>
      </c>
    </row>
    <row r="2593" spans="12:16" x14ac:dyDescent="0.3">
      <c r="L2593" s="26">
        <v>2584</v>
      </c>
      <c r="M2593" s="58">
        <v>25095099.685860351</v>
      </c>
      <c r="O2593" s="26">
        <v>2584</v>
      </c>
      <c r="P2593" s="58">
        <v>25095099.685860351</v>
      </c>
    </row>
    <row r="2594" spans="12:16" x14ac:dyDescent="0.3">
      <c r="L2594" s="26">
        <v>2585</v>
      </c>
      <c r="M2594" s="58">
        <v>0</v>
      </c>
      <c r="O2594" s="26">
        <v>2585</v>
      </c>
      <c r="P2594" s="58">
        <v>0</v>
      </c>
    </row>
    <row r="2595" spans="12:16" x14ac:dyDescent="0.3">
      <c r="L2595" s="26">
        <v>2586</v>
      </c>
      <c r="M2595" s="58">
        <v>16202436.339960195</v>
      </c>
      <c r="O2595" s="26">
        <v>2586</v>
      </c>
      <c r="P2595" s="58">
        <v>16202436.339960195</v>
      </c>
    </row>
    <row r="2596" spans="12:16" x14ac:dyDescent="0.3">
      <c r="L2596" s="26">
        <v>2587</v>
      </c>
      <c r="M2596" s="58">
        <v>0</v>
      </c>
      <c r="O2596" s="26">
        <v>2587</v>
      </c>
      <c r="P2596" s="58">
        <v>0</v>
      </c>
    </row>
    <row r="2597" spans="12:16" x14ac:dyDescent="0.3">
      <c r="L2597" s="26">
        <v>2588</v>
      </c>
      <c r="M2597" s="58">
        <v>0</v>
      </c>
      <c r="O2597" s="26">
        <v>2588</v>
      </c>
      <c r="P2597" s="58">
        <v>0</v>
      </c>
    </row>
    <row r="2598" spans="12:16" x14ac:dyDescent="0.3">
      <c r="L2598" s="26">
        <v>2589</v>
      </c>
      <c r="M2598" s="58">
        <v>14512296.599501839</v>
      </c>
      <c r="O2598" s="26">
        <v>2589</v>
      </c>
      <c r="P2598" s="58">
        <v>14512296.599501839</v>
      </c>
    </row>
    <row r="2599" spans="12:16" x14ac:dyDescent="0.3">
      <c r="L2599" s="26">
        <v>2590</v>
      </c>
      <c r="M2599" s="58">
        <v>15712191.030688884</v>
      </c>
      <c r="O2599" s="26">
        <v>2590</v>
      </c>
      <c r="P2599" s="58">
        <v>15712191.030688884</v>
      </c>
    </row>
    <row r="2600" spans="12:16" x14ac:dyDescent="0.3">
      <c r="L2600" s="26">
        <v>2591</v>
      </c>
      <c r="M2600" s="58">
        <v>18204829.885471296</v>
      </c>
      <c r="O2600" s="26">
        <v>2591</v>
      </c>
      <c r="P2600" s="58">
        <v>0</v>
      </c>
    </row>
    <row r="2601" spans="12:16" x14ac:dyDescent="0.3">
      <c r="L2601" s="26">
        <v>2592</v>
      </c>
      <c r="M2601" s="58">
        <v>29528876.402577713</v>
      </c>
      <c r="O2601" s="26">
        <v>2592</v>
      </c>
      <c r="P2601" s="58">
        <v>29528876.402577713</v>
      </c>
    </row>
    <row r="2602" spans="12:16" x14ac:dyDescent="0.3">
      <c r="L2602" s="26">
        <v>2593</v>
      </c>
      <c r="M2602" s="58">
        <v>6582529.0104537811</v>
      </c>
      <c r="O2602" s="26">
        <v>2593</v>
      </c>
      <c r="P2602" s="58">
        <v>0</v>
      </c>
    </row>
    <row r="2603" spans="12:16" x14ac:dyDescent="0.3">
      <c r="L2603" s="26">
        <v>2594</v>
      </c>
      <c r="M2603" s="58">
        <v>0</v>
      </c>
      <c r="O2603" s="26">
        <v>2594</v>
      </c>
      <c r="P2603" s="58">
        <v>0</v>
      </c>
    </row>
    <row r="2604" spans="12:16" x14ac:dyDescent="0.3">
      <c r="L2604" s="26">
        <v>2595</v>
      </c>
      <c r="M2604" s="58">
        <v>22790340.422391679</v>
      </c>
      <c r="O2604" s="26">
        <v>2595</v>
      </c>
      <c r="P2604" s="58">
        <v>22790340.422391679</v>
      </c>
    </row>
    <row r="2605" spans="12:16" x14ac:dyDescent="0.3">
      <c r="L2605" s="26">
        <v>2596</v>
      </c>
      <c r="M2605" s="58">
        <v>42179530.824752539</v>
      </c>
      <c r="O2605" s="26">
        <v>2596</v>
      </c>
      <c r="P2605" s="58">
        <v>42179530.824752539</v>
      </c>
    </row>
    <row r="2606" spans="12:16" x14ac:dyDescent="0.3">
      <c r="L2606" s="26">
        <v>2597</v>
      </c>
      <c r="M2606" s="58">
        <v>0</v>
      </c>
      <c r="O2606" s="26">
        <v>2597</v>
      </c>
      <c r="P2606" s="58">
        <v>0</v>
      </c>
    </row>
    <row r="2607" spans="12:16" x14ac:dyDescent="0.3">
      <c r="L2607" s="26">
        <v>2598</v>
      </c>
      <c r="M2607" s="58">
        <v>0</v>
      </c>
      <c r="O2607" s="26">
        <v>2598</v>
      </c>
      <c r="P2607" s="58">
        <v>0</v>
      </c>
    </row>
    <row r="2608" spans="12:16" x14ac:dyDescent="0.3">
      <c r="L2608" s="26">
        <v>2599</v>
      </c>
      <c r="M2608" s="58">
        <v>8653944.1628429033</v>
      </c>
      <c r="O2608" s="26">
        <v>2599</v>
      </c>
      <c r="P2608" s="58">
        <v>0</v>
      </c>
    </row>
    <row r="2609" spans="12:16" x14ac:dyDescent="0.3">
      <c r="L2609" s="26">
        <v>2600</v>
      </c>
      <c r="M2609" s="58">
        <v>0</v>
      </c>
      <c r="O2609" s="26">
        <v>2600</v>
      </c>
      <c r="P2609" s="58">
        <v>0</v>
      </c>
    </row>
    <row r="2610" spans="12:16" x14ac:dyDescent="0.3">
      <c r="L2610" s="26">
        <v>2601</v>
      </c>
      <c r="M2610" s="58">
        <v>0</v>
      </c>
      <c r="O2610" s="26">
        <v>2601</v>
      </c>
      <c r="P2610" s="58">
        <v>0</v>
      </c>
    </row>
    <row r="2611" spans="12:16" x14ac:dyDescent="0.3">
      <c r="L2611" s="26">
        <v>2602</v>
      </c>
      <c r="M2611" s="58">
        <v>0</v>
      </c>
      <c r="O2611" s="26">
        <v>2602</v>
      </c>
      <c r="P2611" s="58">
        <v>0</v>
      </c>
    </row>
    <row r="2612" spans="12:16" x14ac:dyDescent="0.3">
      <c r="L2612" s="26">
        <v>2603</v>
      </c>
      <c r="M2612" s="58">
        <v>8149976.1920888862</v>
      </c>
      <c r="O2612" s="26">
        <v>2603</v>
      </c>
      <c r="P2612" s="58">
        <v>8149976.1920888862</v>
      </c>
    </row>
    <row r="2613" spans="12:16" x14ac:dyDescent="0.3">
      <c r="L2613" s="26">
        <v>2604</v>
      </c>
      <c r="M2613" s="58">
        <v>29489216.153292648</v>
      </c>
      <c r="O2613" s="26">
        <v>2604</v>
      </c>
      <c r="P2613" s="58">
        <v>0</v>
      </c>
    </row>
    <row r="2614" spans="12:16" x14ac:dyDescent="0.3">
      <c r="L2614" s="26">
        <v>2605</v>
      </c>
      <c r="M2614" s="58">
        <v>0</v>
      </c>
      <c r="O2614" s="26">
        <v>2605</v>
      </c>
      <c r="P2614" s="58">
        <v>0</v>
      </c>
    </row>
    <row r="2615" spans="12:16" x14ac:dyDescent="0.3">
      <c r="L2615" s="26">
        <v>2606</v>
      </c>
      <c r="M2615" s="58">
        <v>19380466.120977998</v>
      </c>
      <c r="O2615" s="26">
        <v>2606</v>
      </c>
      <c r="P2615" s="58">
        <v>19380466.120977998</v>
      </c>
    </row>
    <row r="2616" spans="12:16" x14ac:dyDescent="0.3">
      <c r="L2616" s="26">
        <v>2607</v>
      </c>
      <c r="M2616" s="58">
        <v>0</v>
      </c>
      <c r="O2616" s="26">
        <v>2607</v>
      </c>
      <c r="P2616" s="58">
        <v>0</v>
      </c>
    </row>
    <row r="2617" spans="12:16" x14ac:dyDescent="0.3">
      <c r="L2617" s="26">
        <v>2608</v>
      </c>
      <c r="M2617" s="58">
        <v>0</v>
      </c>
      <c r="O2617" s="26">
        <v>2608</v>
      </c>
      <c r="P2617" s="58">
        <v>0</v>
      </c>
    </row>
    <row r="2618" spans="12:16" x14ac:dyDescent="0.3">
      <c r="L2618" s="26">
        <v>2609</v>
      </c>
      <c r="M2618" s="58">
        <v>25548039.934507962</v>
      </c>
      <c r="O2618" s="26">
        <v>2609</v>
      </c>
      <c r="P2618" s="58">
        <v>25548039.934507962</v>
      </c>
    </row>
    <row r="2619" spans="12:16" x14ac:dyDescent="0.3">
      <c r="L2619" s="26">
        <v>2610</v>
      </c>
      <c r="M2619" s="58">
        <v>0</v>
      </c>
      <c r="O2619" s="26">
        <v>2610</v>
      </c>
      <c r="P2619" s="58">
        <v>0</v>
      </c>
    </row>
    <row r="2620" spans="12:16" x14ac:dyDescent="0.3">
      <c r="L2620" s="26">
        <v>2611</v>
      </c>
      <c r="M2620" s="58">
        <v>0</v>
      </c>
      <c r="O2620" s="26">
        <v>2611</v>
      </c>
      <c r="P2620" s="58">
        <v>0</v>
      </c>
    </row>
    <row r="2621" spans="12:16" x14ac:dyDescent="0.3">
      <c r="L2621" s="26">
        <v>2612</v>
      </c>
      <c r="M2621" s="58">
        <v>14044713.188943805</v>
      </c>
      <c r="O2621" s="26">
        <v>2612</v>
      </c>
      <c r="P2621" s="58">
        <v>14044713.188943805</v>
      </c>
    </row>
    <row r="2622" spans="12:16" x14ac:dyDescent="0.3">
      <c r="L2622" s="26">
        <v>2613</v>
      </c>
      <c r="M2622" s="58">
        <v>0</v>
      </c>
      <c r="O2622" s="26">
        <v>2613</v>
      </c>
      <c r="P2622" s="58">
        <v>0</v>
      </c>
    </row>
    <row r="2623" spans="12:16" x14ac:dyDescent="0.3">
      <c r="L2623" s="26">
        <v>2614</v>
      </c>
      <c r="M2623" s="58">
        <v>0</v>
      </c>
      <c r="O2623" s="26">
        <v>2614</v>
      </c>
      <c r="P2623" s="58">
        <v>0</v>
      </c>
    </row>
    <row r="2624" spans="12:16" x14ac:dyDescent="0.3">
      <c r="L2624" s="26">
        <v>2615</v>
      </c>
      <c r="M2624" s="58">
        <v>6586584.3165839175</v>
      </c>
      <c r="O2624" s="26">
        <v>2615</v>
      </c>
      <c r="P2624" s="58">
        <v>6586584.3165839175</v>
      </c>
    </row>
    <row r="2625" spans="12:16" x14ac:dyDescent="0.3">
      <c r="L2625" s="26">
        <v>2616</v>
      </c>
      <c r="M2625" s="58">
        <v>0</v>
      </c>
      <c r="O2625" s="26">
        <v>2616</v>
      </c>
      <c r="P2625" s="58">
        <v>0</v>
      </c>
    </row>
    <row r="2626" spans="12:16" x14ac:dyDescent="0.3">
      <c r="L2626" s="26">
        <v>2617</v>
      </c>
      <c r="M2626" s="58">
        <v>0</v>
      </c>
      <c r="O2626" s="26">
        <v>2617</v>
      </c>
      <c r="P2626" s="58">
        <v>0</v>
      </c>
    </row>
    <row r="2627" spans="12:16" x14ac:dyDescent="0.3">
      <c r="L2627" s="26">
        <v>2618</v>
      </c>
      <c r="M2627" s="58">
        <v>0</v>
      </c>
      <c r="O2627" s="26">
        <v>2618</v>
      </c>
      <c r="P2627" s="58">
        <v>0</v>
      </c>
    </row>
    <row r="2628" spans="12:16" x14ac:dyDescent="0.3">
      <c r="L2628" s="26">
        <v>2619</v>
      </c>
      <c r="M2628" s="58">
        <v>15299679.322676687</v>
      </c>
      <c r="O2628" s="26">
        <v>2619</v>
      </c>
      <c r="P2628" s="58">
        <v>15299679.322676687</v>
      </c>
    </row>
    <row r="2629" spans="12:16" x14ac:dyDescent="0.3">
      <c r="L2629" s="26">
        <v>2620</v>
      </c>
      <c r="M2629" s="58">
        <v>25020106.495020151</v>
      </c>
      <c r="O2629" s="26">
        <v>2620</v>
      </c>
      <c r="P2629" s="58">
        <v>25020106.495020151</v>
      </c>
    </row>
    <row r="2630" spans="12:16" x14ac:dyDescent="0.3">
      <c r="L2630" s="26">
        <v>2621</v>
      </c>
      <c r="M2630" s="58">
        <v>10913661.8907621</v>
      </c>
      <c r="O2630" s="26">
        <v>2621</v>
      </c>
      <c r="P2630" s="58">
        <v>10913661.8907621</v>
      </c>
    </row>
    <row r="2631" spans="12:16" x14ac:dyDescent="0.3">
      <c r="L2631" s="26">
        <v>2622</v>
      </c>
      <c r="M2631" s="58">
        <v>30648644.745834656</v>
      </c>
      <c r="O2631" s="26">
        <v>2622</v>
      </c>
      <c r="P2631" s="58">
        <v>30648644.745834656</v>
      </c>
    </row>
    <row r="2632" spans="12:16" x14ac:dyDescent="0.3">
      <c r="L2632" s="26">
        <v>2623</v>
      </c>
      <c r="M2632" s="58">
        <v>12568564.873625938</v>
      </c>
      <c r="O2632" s="26">
        <v>2623</v>
      </c>
      <c r="P2632" s="58">
        <v>12568564.873625938</v>
      </c>
    </row>
    <row r="2633" spans="12:16" x14ac:dyDescent="0.3">
      <c r="L2633" s="26">
        <v>2624</v>
      </c>
      <c r="M2633" s="58">
        <v>0</v>
      </c>
      <c r="O2633" s="26">
        <v>2624</v>
      </c>
      <c r="P2633" s="58">
        <v>0</v>
      </c>
    </row>
    <row r="2634" spans="12:16" x14ac:dyDescent="0.3">
      <c r="L2634" s="26">
        <v>2625</v>
      </c>
      <c r="M2634" s="58">
        <v>0</v>
      </c>
      <c r="O2634" s="26">
        <v>2625</v>
      </c>
      <c r="P2634" s="58">
        <v>0</v>
      </c>
    </row>
    <row r="2635" spans="12:16" x14ac:dyDescent="0.3">
      <c r="L2635" s="26">
        <v>2626</v>
      </c>
      <c r="M2635" s="58">
        <v>0</v>
      </c>
      <c r="O2635" s="26">
        <v>2626</v>
      </c>
      <c r="P2635" s="58">
        <v>0</v>
      </c>
    </row>
    <row r="2636" spans="12:16" x14ac:dyDescent="0.3">
      <c r="L2636" s="26">
        <v>2627</v>
      </c>
      <c r="M2636" s="58">
        <v>0</v>
      </c>
      <c r="O2636" s="26">
        <v>2627</v>
      </c>
      <c r="P2636" s="58">
        <v>0</v>
      </c>
    </row>
    <row r="2637" spans="12:16" x14ac:dyDescent="0.3">
      <c r="L2637" s="26">
        <v>2628</v>
      </c>
      <c r="M2637" s="58">
        <v>0</v>
      </c>
      <c r="O2637" s="26">
        <v>2628</v>
      </c>
      <c r="P2637" s="58">
        <v>0</v>
      </c>
    </row>
    <row r="2638" spans="12:16" x14ac:dyDescent="0.3">
      <c r="L2638" s="26">
        <v>2629</v>
      </c>
      <c r="M2638" s="58">
        <v>9171450.391885275</v>
      </c>
      <c r="O2638" s="26">
        <v>2629</v>
      </c>
      <c r="P2638" s="58">
        <v>9171450.391885275</v>
      </c>
    </row>
    <row r="2639" spans="12:16" x14ac:dyDescent="0.3">
      <c r="L2639" s="26">
        <v>2630</v>
      </c>
      <c r="M2639" s="58">
        <v>0</v>
      </c>
      <c r="O2639" s="26">
        <v>2630</v>
      </c>
      <c r="P2639" s="58">
        <v>0</v>
      </c>
    </row>
    <row r="2640" spans="12:16" x14ac:dyDescent="0.3">
      <c r="L2640" s="26">
        <v>2631</v>
      </c>
      <c r="M2640" s="58">
        <v>0</v>
      </c>
      <c r="O2640" s="26">
        <v>2631</v>
      </c>
      <c r="P2640" s="58">
        <v>0</v>
      </c>
    </row>
    <row r="2641" spans="12:16" x14ac:dyDescent="0.3">
      <c r="L2641" s="26">
        <v>2632</v>
      </c>
      <c r="M2641" s="58">
        <v>0</v>
      </c>
      <c r="O2641" s="26">
        <v>2632</v>
      </c>
      <c r="P2641" s="58">
        <v>0</v>
      </c>
    </row>
    <row r="2642" spans="12:16" x14ac:dyDescent="0.3">
      <c r="L2642" s="26">
        <v>2633</v>
      </c>
      <c r="M2642" s="58">
        <v>0</v>
      </c>
      <c r="O2642" s="26">
        <v>2633</v>
      </c>
      <c r="P2642" s="58">
        <v>0</v>
      </c>
    </row>
    <row r="2643" spans="12:16" x14ac:dyDescent="0.3">
      <c r="L2643" s="26">
        <v>2634</v>
      </c>
      <c r="M2643" s="58">
        <v>8231900.4474199973</v>
      </c>
      <c r="O2643" s="26">
        <v>2634</v>
      </c>
      <c r="P2643" s="58">
        <v>8231900.4474199973</v>
      </c>
    </row>
    <row r="2644" spans="12:16" x14ac:dyDescent="0.3">
      <c r="L2644" s="26">
        <v>2635</v>
      </c>
      <c r="M2644" s="58">
        <v>0</v>
      </c>
      <c r="O2644" s="26">
        <v>2635</v>
      </c>
      <c r="P2644" s="58">
        <v>0</v>
      </c>
    </row>
    <row r="2645" spans="12:16" x14ac:dyDescent="0.3">
      <c r="L2645" s="26">
        <v>2636</v>
      </c>
      <c r="M2645" s="58">
        <v>17568669.990611084</v>
      </c>
      <c r="O2645" s="26">
        <v>2636</v>
      </c>
      <c r="P2645" s="58">
        <v>17568669.990611084</v>
      </c>
    </row>
    <row r="2646" spans="12:16" x14ac:dyDescent="0.3">
      <c r="L2646" s="26">
        <v>2637</v>
      </c>
      <c r="M2646" s="58">
        <v>13792952.387727803</v>
      </c>
      <c r="O2646" s="26">
        <v>2637</v>
      </c>
      <c r="P2646" s="58">
        <v>13792952.387727803</v>
      </c>
    </row>
    <row r="2647" spans="12:16" x14ac:dyDescent="0.3">
      <c r="L2647" s="26">
        <v>2638</v>
      </c>
      <c r="M2647" s="58">
        <v>0</v>
      </c>
      <c r="O2647" s="26">
        <v>2638</v>
      </c>
      <c r="P2647" s="58">
        <v>0</v>
      </c>
    </row>
    <row r="2648" spans="12:16" x14ac:dyDescent="0.3">
      <c r="L2648" s="26">
        <v>2639</v>
      </c>
      <c r="M2648" s="58">
        <v>18753675.727750428</v>
      </c>
      <c r="O2648" s="26">
        <v>2639</v>
      </c>
      <c r="P2648" s="58">
        <v>18753675.727750428</v>
      </c>
    </row>
    <row r="2649" spans="12:16" x14ac:dyDescent="0.3">
      <c r="L2649" s="26">
        <v>2640</v>
      </c>
      <c r="M2649" s="58">
        <v>0</v>
      </c>
      <c r="O2649" s="26">
        <v>2640</v>
      </c>
      <c r="P2649" s="58">
        <v>0</v>
      </c>
    </row>
    <row r="2650" spans="12:16" x14ac:dyDescent="0.3">
      <c r="L2650" s="26">
        <v>2641</v>
      </c>
      <c r="M2650" s="58">
        <v>11787964.106473444</v>
      </c>
      <c r="O2650" s="26">
        <v>2641</v>
      </c>
      <c r="P2650" s="58">
        <v>11787964.106473444</v>
      </c>
    </row>
    <row r="2651" spans="12:16" x14ac:dyDescent="0.3">
      <c r="L2651" s="26">
        <v>2642</v>
      </c>
      <c r="M2651" s="58">
        <v>0</v>
      </c>
      <c r="O2651" s="26">
        <v>2642</v>
      </c>
      <c r="P2651" s="58">
        <v>0</v>
      </c>
    </row>
    <row r="2652" spans="12:16" x14ac:dyDescent="0.3">
      <c r="L2652" s="26">
        <v>2643</v>
      </c>
      <c r="M2652" s="58">
        <v>0</v>
      </c>
      <c r="O2652" s="26">
        <v>2643</v>
      </c>
      <c r="P2652" s="58">
        <v>0</v>
      </c>
    </row>
    <row r="2653" spans="12:16" x14ac:dyDescent="0.3">
      <c r="L2653" s="26">
        <v>2644</v>
      </c>
      <c r="M2653" s="58">
        <v>0</v>
      </c>
      <c r="O2653" s="26">
        <v>2644</v>
      </c>
      <c r="P2653" s="58">
        <v>0</v>
      </c>
    </row>
    <row r="2654" spans="12:16" x14ac:dyDescent="0.3">
      <c r="L2654" s="26">
        <v>2645</v>
      </c>
      <c r="M2654" s="58">
        <v>36658209.627741903</v>
      </c>
      <c r="O2654" s="26">
        <v>2645</v>
      </c>
      <c r="P2654" s="58">
        <v>10943288.617745439</v>
      </c>
    </row>
    <row r="2655" spans="12:16" x14ac:dyDescent="0.3">
      <c r="L2655" s="26">
        <v>2646</v>
      </c>
      <c r="M2655" s="58">
        <v>0</v>
      </c>
      <c r="O2655" s="26">
        <v>2646</v>
      </c>
      <c r="P2655" s="58">
        <v>0</v>
      </c>
    </row>
    <row r="2656" spans="12:16" x14ac:dyDescent="0.3">
      <c r="L2656" s="26">
        <v>2647</v>
      </c>
      <c r="M2656" s="58">
        <v>10487109.761260178</v>
      </c>
      <c r="O2656" s="26">
        <v>2647</v>
      </c>
      <c r="P2656" s="58">
        <v>10487109.761260178</v>
      </c>
    </row>
    <row r="2657" spans="12:16" x14ac:dyDescent="0.3">
      <c r="L2657" s="26">
        <v>2648</v>
      </c>
      <c r="M2657" s="58">
        <v>0</v>
      </c>
      <c r="O2657" s="26">
        <v>2648</v>
      </c>
      <c r="P2657" s="58">
        <v>0</v>
      </c>
    </row>
    <row r="2658" spans="12:16" x14ac:dyDescent="0.3">
      <c r="L2658" s="26">
        <v>2649</v>
      </c>
      <c r="M2658" s="58">
        <v>0</v>
      </c>
      <c r="O2658" s="26">
        <v>2649</v>
      </c>
      <c r="P2658" s="58">
        <v>0</v>
      </c>
    </row>
    <row r="2659" spans="12:16" x14ac:dyDescent="0.3">
      <c r="L2659" s="26">
        <v>2650</v>
      </c>
      <c r="M2659" s="58">
        <v>9462067.7007720079</v>
      </c>
      <c r="O2659" s="26">
        <v>2650</v>
      </c>
      <c r="P2659" s="58">
        <v>0</v>
      </c>
    </row>
    <row r="2660" spans="12:16" x14ac:dyDescent="0.3">
      <c r="L2660" s="26">
        <v>2651</v>
      </c>
      <c r="M2660" s="58">
        <v>0</v>
      </c>
      <c r="O2660" s="26">
        <v>2651</v>
      </c>
      <c r="P2660" s="58">
        <v>0</v>
      </c>
    </row>
    <row r="2661" spans="12:16" x14ac:dyDescent="0.3">
      <c r="L2661" s="26">
        <v>2652</v>
      </c>
      <c r="M2661" s="58">
        <v>5442637.6639565816</v>
      </c>
      <c r="O2661" s="26">
        <v>2652</v>
      </c>
      <c r="P2661" s="58">
        <v>5442637.6639565816</v>
      </c>
    </row>
    <row r="2662" spans="12:16" x14ac:dyDescent="0.3">
      <c r="L2662" s="26">
        <v>2653</v>
      </c>
      <c r="M2662" s="58">
        <v>0</v>
      </c>
      <c r="O2662" s="26">
        <v>2653</v>
      </c>
      <c r="P2662" s="58">
        <v>0</v>
      </c>
    </row>
    <row r="2663" spans="12:16" x14ac:dyDescent="0.3">
      <c r="L2663" s="26">
        <v>2654</v>
      </c>
      <c r="M2663" s="58">
        <v>6518677.7711520707</v>
      </c>
      <c r="O2663" s="26">
        <v>2654</v>
      </c>
      <c r="P2663" s="58">
        <v>6518677.7711520707</v>
      </c>
    </row>
    <row r="2664" spans="12:16" x14ac:dyDescent="0.3">
      <c r="L2664" s="26">
        <v>2655</v>
      </c>
      <c r="M2664" s="58">
        <v>0</v>
      </c>
      <c r="O2664" s="26">
        <v>2655</v>
      </c>
      <c r="P2664" s="58">
        <v>0</v>
      </c>
    </row>
    <row r="2665" spans="12:16" x14ac:dyDescent="0.3">
      <c r="L2665" s="26">
        <v>2656</v>
      </c>
      <c r="M2665" s="58">
        <v>9483129.8457719889</v>
      </c>
      <c r="O2665" s="26">
        <v>2656</v>
      </c>
      <c r="P2665" s="58">
        <v>9483129.8457719889</v>
      </c>
    </row>
    <row r="2666" spans="12:16" x14ac:dyDescent="0.3">
      <c r="L2666" s="26">
        <v>2657</v>
      </c>
      <c r="M2666" s="58">
        <v>0</v>
      </c>
      <c r="O2666" s="26">
        <v>2657</v>
      </c>
      <c r="P2666" s="58">
        <v>0</v>
      </c>
    </row>
    <row r="2667" spans="12:16" x14ac:dyDescent="0.3">
      <c r="L2667" s="26">
        <v>2658</v>
      </c>
      <c r="M2667" s="58">
        <v>0</v>
      </c>
      <c r="O2667" s="26">
        <v>2658</v>
      </c>
      <c r="P2667" s="58">
        <v>0</v>
      </c>
    </row>
    <row r="2668" spans="12:16" x14ac:dyDescent="0.3">
      <c r="L2668" s="26">
        <v>2659</v>
      </c>
      <c r="M2668" s="58">
        <v>0</v>
      </c>
      <c r="O2668" s="26">
        <v>2659</v>
      </c>
      <c r="P2668" s="58">
        <v>0</v>
      </c>
    </row>
    <row r="2669" spans="12:16" x14ac:dyDescent="0.3">
      <c r="L2669" s="26">
        <v>2660</v>
      </c>
      <c r="M2669" s="58">
        <v>9939589.6353106312</v>
      </c>
      <c r="O2669" s="26">
        <v>2660</v>
      </c>
      <c r="P2669" s="58">
        <v>9939589.6353106312</v>
      </c>
    </row>
    <row r="2670" spans="12:16" x14ac:dyDescent="0.3">
      <c r="L2670" s="26">
        <v>2661</v>
      </c>
      <c r="M2670" s="58">
        <v>20693208.154134415</v>
      </c>
      <c r="O2670" s="26">
        <v>2661</v>
      </c>
      <c r="P2670" s="58">
        <v>5181063.885856037</v>
      </c>
    </row>
    <row r="2671" spans="12:16" x14ac:dyDescent="0.3">
      <c r="L2671" s="26">
        <v>2662</v>
      </c>
      <c r="M2671" s="58">
        <v>0</v>
      </c>
      <c r="O2671" s="26">
        <v>2662</v>
      </c>
      <c r="P2671" s="58">
        <v>0</v>
      </c>
    </row>
    <row r="2672" spans="12:16" x14ac:dyDescent="0.3">
      <c r="L2672" s="26">
        <v>2663</v>
      </c>
      <c r="M2672" s="58">
        <v>4226083.0056481129</v>
      </c>
      <c r="O2672" s="26">
        <v>2663</v>
      </c>
      <c r="P2672" s="58">
        <v>4226083.0056481129</v>
      </c>
    </row>
    <row r="2673" spans="12:16" x14ac:dyDescent="0.3">
      <c r="L2673" s="26">
        <v>2664</v>
      </c>
      <c r="M2673" s="58">
        <v>18655943.664909221</v>
      </c>
      <c r="O2673" s="26">
        <v>2664</v>
      </c>
      <c r="P2673" s="58">
        <v>18655943.664909221</v>
      </c>
    </row>
    <row r="2674" spans="12:16" x14ac:dyDescent="0.3">
      <c r="L2674" s="26">
        <v>2665</v>
      </c>
      <c r="M2674" s="58">
        <v>0</v>
      </c>
      <c r="O2674" s="26">
        <v>2665</v>
      </c>
      <c r="P2674" s="58">
        <v>0</v>
      </c>
    </row>
    <row r="2675" spans="12:16" x14ac:dyDescent="0.3">
      <c r="L2675" s="26">
        <v>2666</v>
      </c>
      <c r="M2675" s="58">
        <v>0</v>
      </c>
      <c r="O2675" s="26">
        <v>2666</v>
      </c>
      <c r="P2675" s="58">
        <v>0</v>
      </c>
    </row>
    <row r="2676" spans="12:16" x14ac:dyDescent="0.3">
      <c r="L2676" s="26">
        <v>2667</v>
      </c>
      <c r="M2676" s="58">
        <v>20646152.280364335</v>
      </c>
      <c r="O2676" s="26">
        <v>2667</v>
      </c>
      <c r="P2676" s="58">
        <v>20646152.280364335</v>
      </c>
    </row>
    <row r="2677" spans="12:16" x14ac:dyDescent="0.3">
      <c r="L2677" s="26">
        <v>2668</v>
      </c>
      <c r="M2677" s="58">
        <v>0</v>
      </c>
      <c r="O2677" s="26">
        <v>2668</v>
      </c>
      <c r="P2677" s="58">
        <v>0</v>
      </c>
    </row>
    <row r="2678" spans="12:16" x14ac:dyDescent="0.3">
      <c r="L2678" s="26">
        <v>2669</v>
      </c>
      <c r="M2678" s="58">
        <v>23035196.667342898</v>
      </c>
      <c r="O2678" s="26">
        <v>2669</v>
      </c>
      <c r="P2678" s="58">
        <v>23035196.667342898</v>
      </c>
    </row>
    <row r="2679" spans="12:16" x14ac:dyDescent="0.3">
      <c r="L2679" s="26">
        <v>2670</v>
      </c>
      <c r="M2679" s="58">
        <v>0</v>
      </c>
      <c r="O2679" s="26">
        <v>2670</v>
      </c>
      <c r="P2679" s="58">
        <v>0</v>
      </c>
    </row>
    <row r="2680" spans="12:16" x14ac:dyDescent="0.3">
      <c r="L2680" s="26">
        <v>2671</v>
      </c>
      <c r="M2680" s="58">
        <v>0</v>
      </c>
      <c r="O2680" s="26">
        <v>2671</v>
      </c>
      <c r="P2680" s="58">
        <v>0</v>
      </c>
    </row>
    <row r="2681" spans="12:16" x14ac:dyDescent="0.3">
      <c r="L2681" s="26">
        <v>2672</v>
      </c>
      <c r="M2681" s="58">
        <v>11845592.982571539</v>
      </c>
      <c r="O2681" s="26">
        <v>2672</v>
      </c>
      <c r="P2681" s="58">
        <v>11845592.982571539</v>
      </c>
    </row>
    <row r="2682" spans="12:16" x14ac:dyDescent="0.3">
      <c r="L2682" s="26">
        <v>2673</v>
      </c>
      <c r="M2682" s="58">
        <v>20109723.278746638</v>
      </c>
      <c r="O2682" s="26">
        <v>2673</v>
      </c>
      <c r="P2682" s="58">
        <v>0</v>
      </c>
    </row>
    <row r="2683" spans="12:16" x14ac:dyDescent="0.3">
      <c r="L2683" s="26">
        <v>2674</v>
      </c>
      <c r="M2683" s="58">
        <v>11884120.741563821</v>
      </c>
      <c r="O2683" s="26">
        <v>2674</v>
      </c>
      <c r="P2683" s="58">
        <v>11884120.741563821</v>
      </c>
    </row>
    <row r="2684" spans="12:16" x14ac:dyDescent="0.3">
      <c r="L2684" s="26">
        <v>2675</v>
      </c>
      <c r="M2684" s="58">
        <v>0</v>
      </c>
      <c r="O2684" s="26">
        <v>2675</v>
      </c>
      <c r="P2684" s="58">
        <v>0</v>
      </c>
    </row>
    <row r="2685" spans="12:16" x14ac:dyDescent="0.3">
      <c r="L2685" s="26">
        <v>2676</v>
      </c>
      <c r="M2685" s="58">
        <v>0</v>
      </c>
      <c r="O2685" s="26">
        <v>2676</v>
      </c>
      <c r="P2685" s="58">
        <v>0</v>
      </c>
    </row>
    <row r="2686" spans="12:16" x14ac:dyDescent="0.3">
      <c r="L2686" s="26">
        <v>2677</v>
      </c>
      <c r="M2686" s="58">
        <v>16173442.344054691</v>
      </c>
      <c r="O2686" s="26">
        <v>2677</v>
      </c>
      <c r="P2686" s="58">
        <v>16173442.344054691</v>
      </c>
    </row>
    <row r="2687" spans="12:16" x14ac:dyDescent="0.3">
      <c r="L2687" s="26">
        <v>2678</v>
      </c>
      <c r="M2687" s="58">
        <v>6718122.6556829968</v>
      </c>
      <c r="O2687" s="26">
        <v>2678</v>
      </c>
      <c r="P2687" s="58">
        <v>0</v>
      </c>
    </row>
    <row r="2688" spans="12:16" x14ac:dyDescent="0.3">
      <c r="L2688" s="26">
        <v>2679</v>
      </c>
      <c r="M2688" s="58">
        <v>0</v>
      </c>
      <c r="O2688" s="26">
        <v>2679</v>
      </c>
      <c r="P2688" s="58">
        <v>0</v>
      </c>
    </row>
    <row r="2689" spans="12:16" x14ac:dyDescent="0.3">
      <c r="L2689" s="26">
        <v>2680</v>
      </c>
      <c r="M2689" s="58">
        <v>17990020.310392432</v>
      </c>
      <c r="O2689" s="26">
        <v>2680</v>
      </c>
      <c r="P2689" s="58">
        <v>17990020.310392432</v>
      </c>
    </row>
    <row r="2690" spans="12:16" x14ac:dyDescent="0.3">
      <c r="L2690" s="26">
        <v>2681</v>
      </c>
      <c r="M2690" s="58">
        <v>0</v>
      </c>
      <c r="O2690" s="26">
        <v>2681</v>
      </c>
      <c r="P2690" s="58">
        <v>0</v>
      </c>
    </row>
    <row r="2691" spans="12:16" x14ac:dyDescent="0.3">
      <c r="L2691" s="26">
        <v>2682</v>
      </c>
      <c r="M2691" s="58">
        <v>18779123.919483308</v>
      </c>
      <c r="O2691" s="26">
        <v>2682</v>
      </c>
      <c r="P2691" s="58">
        <v>18779123.919483308</v>
      </c>
    </row>
    <row r="2692" spans="12:16" x14ac:dyDescent="0.3">
      <c r="L2692" s="26">
        <v>2683</v>
      </c>
      <c r="M2692" s="58">
        <v>0</v>
      </c>
      <c r="O2692" s="26">
        <v>2683</v>
      </c>
      <c r="P2692" s="58">
        <v>0</v>
      </c>
    </row>
    <row r="2693" spans="12:16" x14ac:dyDescent="0.3">
      <c r="L2693" s="26">
        <v>2684</v>
      </c>
      <c r="M2693" s="58">
        <v>7508186.7151233908</v>
      </c>
      <c r="O2693" s="26">
        <v>2684</v>
      </c>
      <c r="P2693" s="58">
        <v>7508186.7151233908</v>
      </c>
    </row>
    <row r="2694" spans="12:16" x14ac:dyDescent="0.3">
      <c r="L2694" s="26">
        <v>2685</v>
      </c>
      <c r="M2694" s="58">
        <v>0</v>
      </c>
      <c r="O2694" s="26">
        <v>2685</v>
      </c>
      <c r="P2694" s="58">
        <v>0</v>
      </c>
    </row>
    <row r="2695" spans="12:16" x14ac:dyDescent="0.3">
      <c r="L2695" s="26">
        <v>2686</v>
      </c>
      <c r="M2695" s="58">
        <v>24804275.520953469</v>
      </c>
      <c r="O2695" s="26">
        <v>2686</v>
      </c>
      <c r="P2695" s="58">
        <v>24804275.520953469</v>
      </c>
    </row>
    <row r="2696" spans="12:16" x14ac:dyDescent="0.3">
      <c r="L2696" s="26">
        <v>2687</v>
      </c>
      <c r="M2696" s="58">
        <v>32617049.051474877</v>
      </c>
      <c r="O2696" s="26">
        <v>2687</v>
      </c>
      <c r="P2696" s="58">
        <v>32617049.051474877</v>
      </c>
    </row>
    <row r="2697" spans="12:16" x14ac:dyDescent="0.3">
      <c r="L2697" s="26">
        <v>2688</v>
      </c>
      <c r="M2697" s="58">
        <v>0</v>
      </c>
      <c r="O2697" s="26">
        <v>2688</v>
      </c>
      <c r="P2697" s="58">
        <v>0</v>
      </c>
    </row>
    <row r="2698" spans="12:16" x14ac:dyDescent="0.3">
      <c r="L2698" s="26">
        <v>2689</v>
      </c>
      <c r="M2698" s="58">
        <v>10155771.685899884</v>
      </c>
      <c r="O2698" s="26">
        <v>2689</v>
      </c>
      <c r="P2698" s="58">
        <v>10155771.685899884</v>
      </c>
    </row>
    <row r="2699" spans="12:16" x14ac:dyDescent="0.3">
      <c r="L2699" s="26">
        <v>2690</v>
      </c>
      <c r="M2699" s="58">
        <v>13232524.953296987</v>
      </c>
      <c r="O2699" s="26">
        <v>2690</v>
      </c>
      <c r="P2699" s="58">
        <v>13232524.953296987</v>
      </c>
    </row>
    <row r="2700" spans="12:16" x14ac:dyDescent="0.3">
      <c r="L2700" s="26">
        <v>2691</v>
      </c>
      <c r="M2700" s="58">
        <v>0</v>
      </c>
      <c r="O2700" s="26">
        <v>2691</v>
      </c>
      <c r="P2700" s="58">
        <v>0</v>
      </c>
    </row>
    <row r="2701" spans="12:16" x14ac:dyDescent="0.3">
      <c r="L2701" s="26">
        <v>2692</v>
      </c>
      <c r="M2701" s="58">
        <v>0</v>
      </c>
      <c r="O2701" s="26">
        <v>2692</v>
      </c>
      <c r="P2701" s="58">
        <v>0</v>
      </c>
    </row>
    <row r="2702" spans="12:16" x14ac:dyDescent="0.3">
      <c r="L2702" s="26">
        <v>2693</v>
      </c>
      <c r="M2702" s="58">
        <v>9600261.1364100724</v>
      </c>
      <c r="O2702" s="26">
        <v>2693</v>
      </c>
      <c r="P2702" s="58">
        <v>0</v>
      </c>
    </row>
    <row r="2703" spans="12:16" x14ac:dyDescent="0.3">
      <c r="L2703" s="26">
        <v>2694</v>
      </c>
      <c r="M2703" s="58">
        <v>0</v>
      </c>
      <c r="O2703" s="26">
        <v>2694</v>
      </c>
      <c r="P2703" s="58">
        <v>0</v>
      </c>
    </row>
    <row r="2704" spans="12:16" x14ac:dyDescent="0.3">
      <c r="L2704" s="26">
        <v>2695</v>
      </c>
      <c r="M2704" s="58">
        <v>28874448.818062019</v>
      </c>
      <c r="O2704" s="26">
        <v>2695</v>
      </c>
      <c r="P2704" s="58">
        <v>28874448.818062019</v>
      </c>
    </row>
    <row r="2705" spans="12:16" x14ac:dyDescent="0.3">
      <c r="L2705" s="26">
        <v>2696</v>
      </c>
      <c r="M2705" s="58">
        <v>0</v>
      </c>
      <c r="O2705" s="26">
        <v>2696</v>
      </c>
      <c r="P2705" s="58">
        <v>0</v>
      </c>
    </row>
    <row r="2706" spans="12:16" x14ac:dyDescent="0.3">
      <c r="L2706" s="26">
        <v>2697</v>
      </c>
      <c r="M2706" s="58">
        <v>21485649.334766667</v>
      </c>
      <c r="O2706" s="26">
        <v>2697</v>
      </c>
      <c r="P2706" s="58">
        <v>21485649.334766667</v>
      </c>
    </row>
    <row r="2707" spans="12:16" x14ac:dyDescent="0.3">
      <c r="L2707" s="26">
        <v>2698</v>
      </c>
      <c r="M2707" s="58">
        <v>0</v>
      </c>
      <c r="O2707" s="26">
        <v>2698</v>
      </c>
      <c r="P2707" s="58">
        <v>0</v>
      </c>
    </row>
    <row r="2708" spans="12:16" x14ac:dyDescent="0.3">
      <c r="L2708" s="26">
        <v>2699</v>
      </c>
      <c r="M2708" s="58">
        <v>0</v>
      </c>
      <c r="O2708" s="26">
        <v>2699</v>
      </c>
      <c r="P2708" s="58">
        <v>0</v>
      </c>
    </row>
    <row r="2709" spans="12:16" x14ac:dyDescent="0.3">
      <c r="L2709" s="26">
        <v>2700</v>
      </c>
      <c r="M2709" s="58">
        <v>0</v>
      </c>
      <c r="O2709" s="26">
        <v>2700</v>
      </c>
      <c r="P2709" s="58">
        <v>0</v>
      </c>
    </row>
    <row r="2710" spans="12:16" x14ac:dyDescent="0.3">
      <c r="L2710" s="26">
        <v>2701</v>
      </c>
      <c r="M2710" s="58">
        <v>12840185.042293737</v>
      </c>
      <c r="O2710" s="26">
        <v>2701</v>
      </c>
      <c r="P2710" s="58">
        <v>0</v>
      </c>
    </row>
    <row r="2711" spans="12:16" x14ac:dyDescent="0.3">
      <c r="L2711" s="26">
        <v>2702</v>
      </c>
      <c r="M2711" s="58">
        <v>7851761.9769203868</v>
      </c>
      <c r="O2711" s="26">
        <v>2702</v>
      </c>
      <c r="P2711" s="58">
        <v>7851761.9769203868</v>
      </c>
    </row>
    <row r="2712" spans="12:16" x14ac:dyDescent="0.3">
      <c r="L2712" s="26">
        <v>2703</v>
      </c>
      <c r="M2712" s="58">
        <v>21841065.853569351</v>
      </c>
      <c r="O2712" s="26">
        <v>2703</v>
      </c>
      <c r="P2712" s="58">
        <v>21841065.853569351</v>
      </c>
    </row>
    <row r="2713" spans="12:16" x14ac:dyDescent="0.3">
      <c r="L2713" s="26">
        <v>2704</v>
      </c>
      <c r="M2713" s="58">
        <v>0</v>
      </c>
      <c r="O2713" s="26">
        <v>2704</v>
      </c>
      <c r="P2713" s="58">
        <v>0</v>
      </c>
    </row>
    <row r="2714" spans="12:16" x14ac:dyDescent="0.3">
      <c r="L2714" s="26">
        <v>2705</v>
      </c>
      <c r="M2714" s="58">
        <v>0</v>
      </c>
      <c r="O2714" s="26">
        <v>2705</v>
      </c>
      <c r="P2714" s="58">
        <v>0</v>
      </c>
    </row>
    <row r="2715" spans="12:16" x14ac:dyDescent="0.3">
      <c r="L2715" s="26">
        <v>2706</v>
      </c>
      <c r="M2715" s="58">
        <v>23480659.449794885</v>
      </c>
      <c r="O2715" s="26">
        <v>2706</v>
      </c>
      <c r="P2715" s="58">
        <v>23480659.449794885</v>
      </c>
    </row>
    <row r="2716" spans="12:16" x14ac:dyDescent="0.3">
      <c r="L2716" s="26">
        <v>2707</v>
      </c>
      <c r="M2716" s="58">
        <v>0</v>
      </c>
      <c r="O2716" s="26">
        <v>2707</v>
      </c>
      <c r="P2716" s="58">
        <v>0</v>
      </c>
    </row>
    <row r="2717" spans="12:16" x14ac:dyDescent="0.3">
      <c r="L2717" s="26">
        <v>2708</v>
      </c>
      <c r="M2717" s="58">
        <v>19992850.993482485</v>
      </c>
      <c r="O2717" s="26">
        <v>2708</v>
      </c>
      <c r="P2717" s="58">
        <v>8003466.0838387208</v>
      </c>
    </row>
    <row r="2718" spans="12:16" x14ac:dyDescent="0.3">
      <c r="L2718" s="26">
        <v>2709</v>
      </c>
      <c r="M2718" s="58">
        <v>0</v>
      </c>
      <c r="O2718" s="26">
        <v>2709</v>
      </c>
      <c r="P2718" s="58">
        <v>0</v>
      </c>
    </row>
    <row r="2719" spans="12:16" x14ac:dyDescent="0.3">
      <c r="L2719" s="26">
        <v>2710</v>
      </c>
      <c r="M2719" s="58">
        <v>0</v>
      </c>
      <c r="O2719" s="26">
        <v>2710</v>
      </c>
      <c r="P2719" s="58">
        <v>0</v>
      </c>
    </row>
    <row r="2720" spans="12:16" x14ac:dyDescent="0.3">
      <c r="L2720" s="26">
        <v>2711</v>
      </c>
      <c r="M2720" s="58">
        <v>22981289.613041885</v>
      </c>
      <c r="O2720" s="26">
        <v>2711</v>
      </c>
      <c r="P2720" s="58">
        <v>22981289.613041885</v>
      </c>
    </row>
    <row r="2721" spans="12:16" x14ac:dyDescent="0.3">
      <c r="L2721" s="26">
        <v>2712</v>
      </c>
      <c r="M2721" s="58">
        <v>9279937.2637289278</v>
      </c>
      <c r="O2721" s="26">
        <v>2712</v>
      </c>
      <c r="P2721" s="58">
        <v>0</v>
      </c>
    </row>
    <row r="2722" spans="12:16" x14ac:dyDescent="0.3">
      <c r="L2722" s="26">
        <v>2713</v>
      </c>
      <c r="M2722" s="58">
        <v>27808027.770204723</v>
      </c>
      <c r="O2722" s="26">
        <v>2713</v>
      </c>
      <c r="P2722" s="58">
        <v>27808027.770204723</v>
      </c>
    </row>
    <row r="2723" spans="12:16" x14ac:dyDescent="0.3">
      <c r="L2723" s="26">
        <v>2714</v>
      </c>
      <c r="M2723" s="58">
        <v>22134738.992138147</v>
      </c>
      <c r="O2723" s="26">
        <v>2714</v>
      </c>
      <c r="P2723" s="58">
        <v>22134738.992138147</v>
      </c>
    </row>
    <row r="2724" spans="12:16" x14ac:dyDescent="0.3">
      <c r="L2724" s="26">
        <v>2715</v>
      </c>
      <c r="M2724" s="58">
        <v>20016282.448848557</v>
      </c>
      <c r="O2724" s="26">
        <v>2715</v>
      </c>
      <c r="P2724" s="58">
        <v>20016282.448848557</v>
      </c>
    </row>
    <row r="2725" spans="12:16" x14ac:dyDescent="0.3">
      <c r="L2725" s="26">
        <v>2716</v>
      </c>
      <c r="M2725" s="58">
        <v>0</v>
      </c>
      <c r="O2725" s="26">
        <v>2716</v>
      </c>
      <c r="P2725" s="58">
        <v>0</v>
      </c>
    </row>
    <row r="2726" spans="12:16" x14ac:dyDescent="0.3">
      <c r="L2726" s="26">
        <v>2717</v>
      </c>
      <c r="M2726" s="58">
        <v>26828153.470235813</v>
      </c>
      <c r="O2726" s="26">
        <v>2717</v>
      </c>
      <c r="P2726" s="58">
        <v>26828153.470235813</v>
      </c>
    </row>
    <row r="2727" spans="12:16" x14ac:dyDescent="0.3">
      <c r="L2727" s="26">
        <v>2718</v>
      </c>
      <c r="M2727" s="58">
        <v>0</v>
      </c>
      <c r="O2727" s="26">
        <v>2718</v>
      </c>
      <c r="P2727" s="58">
        <v>0</v>
      </c>
    </row>
    <row r="2728" spans="12:16" x14ac:dyDescent="0.3">
      <c r="L2728" s="26">
        <v>2719</v>
      </c>
      <c r="M2728" s="58">
        <v>0</v>
      </c>
      <c r="O2728" s="26">
        <v>2719</v>
      </c>
      <c r="P2728" s="58">
        <v>0</v>
      </c>
    </row>
    <row r="2729" spans="12:16" x14ac:dyDescent="0.3">
      <c r="L2729" s="26">
        <v>2720</v>
      </c>
      <c r="M2729" s="58">
        <v>0</v>
      </c>
      <c r="O2729" s="26">
        <v>2720</v>
      </c>
      <c r="P2729" s="58">
        <v>0</v>
      </c>
    </row>
    <row r="2730" spans="12:16" x14ac:dyDescent="0.3">
      <c r="L2730" s="26">
        <v>2721</v>
      </c>
      <c r="M2730" s="58">
        <v>0</v>
      </c>
      <c r="O2730" s="26">
        <v>2721</v>
      </c>
      <c r="P2730" s="58">
        <v>0</v>
      </c>
    </row>
    <row r="2731" spans="12:16" x14ac:dyDescent="0.3">
      <c r="L2731" s="26">
        <v>2722</v>
      </c>
      <c r="M2731" s="58">
        <v>18639918.903706346</v>
      </c>
      <c r="O2731" s="26">
        <v>2722</v>
      </c>
      <c r="P2731" s="58">
        <v>0</v>
      </c>
    </row>
    <row r="2732" spans="12:16" x14ac:dyDescent="0.3">
      <c r="L2732" s="26">
        <v>2723</v>
      </c>
      <c r="M2732" s="58">
        <v>0</v>
      </c>
      <c r="O2732" s="26">
        <v>2723</v>
      </c>
      <c r="P2732" s="58">
        <v>0</v>
      </c>
    </row>
    <row r="2733" spans="12:16" x14ac:dyDescent="0.3">
      <c r="L2733" s="26">
        <v>2724</v>
      </c>
      <c r="M2733" s="58">
        <v>13736815.766251769</v>
      </c>
      <c r="O2733" s="26">
        <v>2724</v>
      </c>
      <c r="P2733" s="58">
        <v>0</v>
      </c>
    </row>
    <row r="2734" spans="12:16" x14ac:dyDescent="0.3">
      <c r="L2734" s="26">
        <v>2725</v>
      </c>
      <c r="M2734" s="58">
        <v>7017334.9532927359</v>
      </c>
      <c r="O2734" s="26">
        <v>2725</v>
      </c>
      <c r="P2734" s="58">
        <v>7017334.9532927359</v>
      </c>
    </row>
    <row r="2735" spans="12:16" x14ac:dyDescent="0.3">
      <c r="L2735" s="26">
        <v>2726</v>
      </c>
      <c r="M2735" s="58">
        <v>0</v>
      </c>
      <c r="O2735" s="26">
        <v>2726</v>
      </c>
      <c r="P2735" s="58">
        <v>0</v>
      </c>
    </row>
    <row r="2736" spans="12:16" x14ac:dyDescent="0.3">
      <c r="L2736" s="26">
        <v>2727</v>
      </c>
      <c r="M2736" s="58">
        <v>0</v>
      </c>
      <c r="O2736" s="26">
        <v>2727</v>
      </c>
      <c r="P2736" s="58">
        <v>0</v>
      </c>
    </row>
    <row r="2737" spans="12:16" x14ac:dyDescent="0.3">
      <c r="L2737" s="26">
        <v>2728</v>
      </c>
      <c r="M2737" s="58">
        <v>19921821.318666771</v>
      </c>
      <c r="O2737" s="26">
        <v>2728</v>
      </c>
      <c r="P2737" s="58">
        <v>19921821.318666771</v>
      </c>
    </row>
    <row r="2738" spans="12:16" x14ac:dyDescent="0.3">
      <c r="L2738" s="26">
        <v>2729</v>
      </c>
      <c r="M2738" s="58">
        <v>31209577.382586606</v>
      </c>
      <c r="O2738" s="26">
        <v>2729</v>
      </c>
      <c r="P2738" s="58">
        <v>23606947.872224312</v>
      </c>
    </row>
    <row r="2739" spans="12:16" x14ac:dyDescent="0.3">
      <c r="L2739" s="26">
        <v>2730</v>
      </c>
      <c r="M2739" s="58">
        <v>21118584.498084515</v>
      </c>
      <c r="O2739" s="26">
        <v>2730</v>
      </c>
      <c r="P2739" s="58">
        <v>21118584.498084515</v>
      </c>
    </row>
    <row r="2740" spans="12:16" x14ac:dyDescent="0.3">
      <c r="L2740" s="26">
        <v>2731</v>
      </c>
      <c r="M2740" s="58">
        <v>9203014.293008538</v>
      </c>
      <c r="O2740" s="26">
        <v>2731</v>
      </c>
      <c r="P2740" s="58">
        <v>9203014.293008538</v>
      </c>
    </row>
    <row r="2741" spans="12:16" x14ac:dyDescent="0.3">
      <c r="L2741" s="26">
        <v>2732</v>
      </c>
      <c r="M2741" s="58">
        <v>22525432.96346572</v>
      </c>
      <c r="O2741" s="26">
        <v>2732</v>
      </c>
      <c r="P2741" s="58">
        <v>22525432.96346572</v>
      </c>
    </row>
    <row r="2742" spans="12:16" x14ac:dyDescent="0.3">
      <c r="L2742" s="26">
        <v>2733</v>
      </c>
      <c r="M2742" s="58">
        <v>0</v>
      </c>
      <c r="O2742" s="26">
        <v>2733</v>
      </c>
      <c r="P2742" s="58">
        <v>0</v>
      </c>
    </row>
    <row r="2743" spans="12:16" x14ac:dyDescent="0.3">
      <c r="L2743" s="26">
        <v>2734</v>
      </c>
      <c r="M2743" s="58">
        <v>5348836.5230334494</v>
      </c>
      <c r="O2743" s="26">
        <v>2734</v>
      </c>
      <c r="P2743" s="58">
        <v>5348836.5230334494</v>
      </c>
    </row>
    <row r="2744" spans="12:16" x14ac:dyDescent="0.3">
      <c r="L2744" s="26">
        <v>2735</v>
      </c>
      <c r="M2744" s="58">
        <v>12565274.017736554</v>
      </c>
      <c r="O2744" s="26">
        <v>2735</v>
      </c>
      <c r="P2744" s="58">
        <v>12565274.017736554</v>
      </c>
    </row>
    <row r="2745" spans="12:16" x14ac:dyDescent="0.3">
      <c r="L2745" s="26">
        <v>2736</v>
      </c>
      <c r="M2745" s="58">
        <v>0</v>
      </c>
      <c r="O2745" s="26">
        <v>2736</v>
      </c>
      <c r="P2745" s="58">
        <v>0</v>
      </c>
    </row>
    <row r="2746" spans="12:16" x14ac:dyDescent="0.3">
      <c r="L2746" s="26">
        <v>2737</v>
      </c>
      <c r="M2746" s="58">
        <v>0</v>
      </c>
      <c r="O2746" s="26">
        <v>2737</v>
      </c>
      <c r="P2746" s="58">
        <v>0</v>
      </c>
    </row>
    <row r="2747" spans="12:16" x14ac:dyDescent="0.3">
      <c r="L2747" s="26">
        <v>2738</v>
      </c>
      <c r="M2747" s="58">
        <v>11173085.540616086</v>
      </c>
      <c r="O2747" s="26">
        <v>2738</v>
      </c>
      <c r="P2747" s="58">
        <v>11173085.540616086</v>
      </c>
    </row>
    <row r="2748" spans="12:16" x14ac:dyDescent="0.3">
      <c r="L2748" s="26">
        <v>2739</v>
      </c>
      <c r="M2748" s="58">
        <v>33310362.618504852</v>
      </c>
      <c r="O2748" s="26">
        <v>2739</v>
      </c>
      <c r="P2748" s="58">
        <v>33310362.618504852</v>
      </c>
    </row>
    <row r="2749" spans="12:16" x14ac:dyDescent="0.3">
      <c r="L2749" s="26">
        <v>2740</v>
      </c>
      <c r="M2749" s="58">
        <v>14524782.431462821</v>
      </c>
      <c r="O2749" s="26">
        <v>2740</v>
      </c>
      <c r="P2749" s="58">
        <v>0</v>
      </c>
    </row>
    <row r="2750" spans="12:16" x14ac:dyDescent="0.3">
      <c r="L2750" s="26">
        <v>2741</v>
      </c>
      <c r="M2750" s="58">
        <v>7543853.6533866888</v>
      </c>
      <c r="O2750" s="26">
        <v>2741</v>
      </c>
      <c r="P2750" s="58">
        <v>7543853.6533866888</v>
      </c>
    </row>
    <row r="2751" spans="12:16" x14ac:dyDescent="0.3">
      <c r="L2751" s="26">
        <v>2742</v>
      </c>
      <c r="M2751" s="58">
        <v>32957107.452299621</v>
      </c>
      <c r="O2751" s="26">
        <v>2742</v>
      </c>
      <c r="P2751" s="58">
        <v>32957107.452299621</v>
      </c>
    </row>
    <row r="2752" spans="12:16" x14ac:dyDescent="0.3">
      <c r="L2752" s="26">
        <v>2743</v>
      </c>
      <c r="M2752" s="58">
        <v>52654440.18763493</v>
      </c>
      <c r="O2752" s="26">
        <v>2743</v>
      </c>
      <c r="P2752" s="58">
        <v>33051467.884129435</v>
      </c>
    </row>
    <row r="2753" spans="12:16" x14ac:dyDescent="0.3">
      <c r="L2753" s="26">
        <v>2744</v>
      </c>
      <c r="M2753" s="58">
        <v>30306468.029384047</v>
      </c>
      <c r="O2753" s="26">
        <v>2744</v>
      </c>
      <c r="P2753" s="58">
        <v>30306468.029384047</v>
      </c>
    </row>
    <row r="2754" spans="12:16" x14ac:dyDescent="0.3">
      <c r="L2754" s="26">
        <v>2745</v>
      </c>
      <c r="M2754" s="58">
        <v>0</v>
      </c>
      <c r="O2754" s="26">
        <v>2745</v>
      </c>
      <c r="P2754" s="58">
        <v>0</v>
      </c>
    </row>
    <row r="2755" spans="12:16" x14ac:dyDescent="0.3">
      <c r="L2755" s="26">
        <v>2746</v>
      </c>
      <c r="M2755" s="58">
        <v>5564387.2994052703</v>
      </c>
      <c r="O2755" s="26">
        <v>2746</v>
      </c>
      <c r="P2755" s="58">
        <v>0</v>
      </c>
    </row>
    <row r="2756" spans="12:16" x14ac:dyDescent="0.3">
      <c r="L2756" s="26">
        <v>2747</v>
      </c>
      <c r="M2756" s="58">
        <v>0</v>
      </c>
      <c r="O2756" s="26">
        <v>2747</v>
      </c>
      <c r="P2756" s="58">
        <v>0</v>
      </c>
    </row>
    <row r="2757" spans="12:16" x14ac:dyDescent="0.3">
      <c r="L2757" s="26">
        <v>2748</v>
      </c>
      <c r="M2757" s="58">
        <v>0</v>
      </c>
      <c r="O2757" s="26">
        <v>2748</v>
      </c>
      <c r="P2757" s="58">
        <v>0</v>
      </c>
    </row>
    <row r="2758" spans="12:16" x14ac:dyDescent="0.3">
      <c r="L2758" s="26">
        <v>2749</v>
      </c>
      <c r="M2758" s="58">
        <v>20321853.878697377</v>
      </c>
      <c r="O2758" s="26">
        <v>2749</v>
      </c>
      <c r="P2758" s="58">
        <v>20321853.878697377</v>
      </c>
    </row>
    <row r="2759" spans="12:16" x14ac:dyDescent="0.3">
      <c r="L2759" s="26">
        <v>2750</v>
      </c>
      <c r="M2759" s="58">
        <v>21187585.471932661</v>
      </c>
      <c r="O2759" s="26">
        <v>2750</v>
      </c>
      <c r="P2759" s="58">
        <v>21187585.471932661</v>
      </c>
    </row>
    <row r="2760" spans="12:16" x14ac:dyDescent="0.3">
      <c r="L2760" s="26">
        <v>2751</v>
      </c>
      <c r="M2760" s="58">
        <v>11689035.237144634</v>
      </c>
      <c r="O2760" s="26">
        <v>2751</v>
      </c>
      <c r="P2760" s="58">
        <v>11689035.237144634</v>
      </c>
    </row>
    <row r="2761" spans="12:16" x14ac:dyDescent="0.3">
      <c r="L2761" s="26">
        <v>2752</v>
      </c>
      <c r="M2761" s="58">
        <v>12370575.906060178</v>
      </c>
      <c r="O2761" s="26">
        <v>2752</v>
      </c>
      <c r="P2761" s="58">
        <v>12370575.906060178</v>
      </c>
    </row>
    <row r="2762" spans="12:16" x14ac:dyDescent="0.3">
      <c r="L2762" s="26">
        <v>2753</v>
      </c>
      <c r="M2762" s="58">
        <v>30285720.951843649</v>
      </c>
      <c r="O2762" s="26">
        <v>2753</v>
      </c>
      <c r="P2762" s="58">
        <v>30285720.951843649</v>
      </c>
    </row>
    <row r="2763" spans="12:16" x14ac:dyDescent="0.3">
      <c r="L2763" s="26">
        <v>2754</v>
      </c>
      <c r="M2763" s="58">
        <v>0</v>
      </c>
      <c r="O2763" s="26">
        <v>2754</v>
      </c>
      <c r="P2763" s="58">
        <v>0</v>
      </c>
    </row>
    <row r="2764" spans="12:16" x14ac:dyDescent="0.3">
      <c r="L2764" s="26">
        <v>2755</v>
      </c>
      <c r="M2764" s="58">
        <v>34373978.714238673</v>
      </c>
      <c r="O2764" s="26">
        <v>2755</v>
      </c>
      <c r="P2764" s="58">
        <v>34373978.714238673</v>
      </c>
    </row>
    <row r="2765" spans="12:16" x14ac:dyDescent="0.3">
      <c r="L2765" s="26">
        <v>2756</v>
      </c>
      <c r="M2765" s="58">
        <v>14257118.762744501</v>
      </c>
      <c r="O2765" s="26">
        <v>2756</v>
      </c>
      <c r="P2765" s="58">
        <v>14257118.762744501</v>
      </c>
    </row>
    <row r="2766" spans="12:16" x14ac:dyDescent="0.3">
      <c r="L2766" s="26">
        <v>2757</v>
      </c>
      <c r="M2766" s="58">
        <v>0</v>
      </c>
      <c r="O2766" s="26">
        <v>2757</v>
      </c>
      <c r="P2766" s="58">
        <v>0</v>
      </c>
    </row>
    <row r="2767" spans="12:16" x14ac:dyDescent="0.3">
      <c r="L2767" s="26">
        <v>2758</v>
      </c>
      <c r="M2767" s="58">
        <v>0</v>
      </c>
      <c r="O2767" s="26">
        <v>2758</v>
      </c>
      <c r="P2767" s="58">
        <v>0</v>
      </c>
    </row>
    <row r="2768" spans="12:16" x14ac:dyDescent="0.3">
      <c r="L2768" s="26">
        <v>2759</v>
      </c>
      <c r="M2768" s="58">
        <v>0</v>
      </c>
      <c r="O2768" s="26">
        <v>2759</v>
      </c>
      <c r="P2768" s="58">
        <v>0</v>
      </c>
    </row>
    <row r="2769" spans="12:16" x14ac:dyDescent="0.3">
      <c r="L2769" s="26">
        <v>2760</v>
      </c>
      <c r="M2769" s="58">
        <v>0</v>
      </c>
      <c r="O2769" s="26">
        <v>2760</v>
      </c>
      <c r="P2769" s="58">
        <v>0</v>
      </c>
    </row>
    <row r="2770" spans="12:16" x14ac:dyDescent="0.3">
      <c r="L2770" s="26">
        <v>2761</v>
      </c>
      <c r="M2770" s="58">
        <v>0</v>
      </c>
      <c r="O2770" s="26">
        <v>2761</v>
      </c>
      <c r="P2770" s="58">
        <v>0</v>
      </c>
    </row>
    <row r="2771" spans="12:16" x14ac:dyDescent="0.3">
      <c r="L2771" s="26">
        <v>2762</v>
      </c>
      <c r="M2771" s="58">
        <v>0</v>
      </c>
      <c r="O2771" s="26">
        <v>2762</v>
      </c>
      <c r="P2771" s="58">
        <v>0</v>
      </c>
    </row>
    <row r="2772" spans="12:16" x14ac:dyDescent="0.3">
      <c r="L2772" s="26">
        <v>2763</v>
      </c>
      <c r="M2772" s="58">
        <v>26098717.873874776</v>
      </c>
      <c r="O2772" s="26">
        <v>2763</v>
      </c>
      <c r="P2772" s="58">
        <v>26098717.873874776</v>
      </c>
    </row>
    <row r="2773" spans="12:16" x14ac:dyDescent="0.3">
      <c r="L2773" s="26">
        <v>2764</v>
      </c>
      <c r="M2773" s="58">
        <v>0</v>
      </c>
      <c r="O2773" s="26">
        <v>2764</v>
      </c>
      <c r="P2773" s="58">
        <v>0</v>
      </c>
    </row>
    <row r="2774" spans="12:16" x14ac:dyDescent="0.3">
      <c r="L2774" s="26">
        <v>2765</v>
      </c>
      <c r="M2774" s="58">
        <v>0</v>
      </c>
      <c r="O2774" s="26">
        <v>2765</v>
      </c>
      <c r="P2774" s="58">
        <v>0</v>
      </c>
    </row>
    <row r="2775" spans="12:16" x14ac:dyDescent="0.3">
      <c r="L2775" s="26">
        <v>2766</v>
      </c>
      <c r="M2775" s="58">
        <v>16011615.036017623</v>
      </c>
      <c r="O2775" s="26">
        <v>2766</v>
      </c>
      <c r="P2775" s="58">
        <v>5952680.315771929</v>
      </c>
    </row>
    <row r="2776" spans="12:16" x14ac:dyDescent="0.3">
      <c r="L2776" s="26">
        <v>2767</v>
      </c>
      <c r="M2776" s="58">
        <v>0</v>
      </c>
      <c r="O2776" s="26">
        <v>2767</v>
      </c>
      <c r="P2776" s="58">
        <v>0</v>
      </c>
    </row>
    <row r="2777" spans="12:16" x14ac:dyDescent="0.3">
      <c r="L2777" s="26">
        <v>2768</v>
      </c>
      <c r="M2777" s="58">
        <v>0</v>
      </c>
      <c r="O2777" s="26">
        <v>2768</v>
      </c>
      <c r="P2777" s="58">
        <v>0</v>
      </c>
    </row>
    <row r="2778" spans="12:16" x14ac:dyDescent="0.3">
      <c r="L2778" s="26">
        <v>2769</v>
      </c>
      <c r="M2778" s="58">
        <v>21309809.512098093</v>
      </c>
      <c r="O2778" s="26">
        <v>2769</v>
      </c>
      <c r="P2778" s="58">
        <v>21309809.512098093</v>
      </c>
    </row>
    <row r="2779" spans="12:16" x14ac:dyDescent="0.3">
      <c r="L2779" s="26">
        <v>2770</v>
      </c>
      <c r="M2779" s="58">
        <v>14191313.411716461</v>
      </c>
      <c r="O2779" s="26">
        <v>2770</v>
      </c>
      <c r="P2779" s="58">
        <v>14191313.411716461</v>
      </c>
    </row>
    <row r="2780" spans="12:16" x14ac:dyDescent="0.3">
      <c r="L2780" s="26">
        <v>2771</v>
      </c>
      <c r="M2780" s="58">
        <v>20555375.153569892</v>
      </c>
      <c r="O2780" s="26">
        <v>2771</v>
      </c>
      <c r="P2780" s="58">
        <v>20555375.153569892</v>
      </c>
    </row>
    <row r="2781" spans="12:16" x14ac:dyDescent="0.3">
      <c r="L2781" s="26">
        <v>2772</v>
      </c>
      <c r="M2781" s="58">
        <v>7298416.0308160223</v>
      </c>
      <c r="O2781" s="26">
        <v>2772</v>
      </c>
      <c r="P2781" s="58">
        <v>7298416.0308160223</v>
      </c>
    </row>
    <row r="2782" spans="12:16" x14ac:dyDescent="0.3">
      <c r="L2782" s="26">
        <v>2773</v>
      </c>
      <c r="M2782" s="58">
        <v>29997507.820679676</v>
      </c>
      <c r="O2782" s="26">
        <v>2773</v>
      </c>
      <c r="P2782" s="58">
        <v>29997507.820679676</v>
      </c>
    </row>
    <row r="2783" spans="12:16" x14ac:dyDescent="0.3">
      <c r="L2783" s="26">
        <v>2774</v>
      </c>
      <c r="M2783" s="58">
        <v>23760495.673338238</v>
      </c>
      <c r="O2783" s="26">
        <v>2774</v>
      </c>
      <c r="P2783" s="58">
        <v>23760495.673338238</v>
      </c>
    </row>
    <row r="2784" spans="12:16" x14ac:dyDescent="0.3">
      <c r="L2784" s="26">
        <v>2775</v>
      </c>
      <c r="M2784" s="58">
        <v>16664805.63575195</v>
      </c>
      <c r="O2784" s="26">
        <v>2775</v>
      </c>
      <c r="P2784" s="58">
        <v>16664805.63575195</v>
      </c>
    </row>
    <row r="2785" spans="12:16" x14ac:dyDescent="0.3">
      <c r="L2785" s="26">
        <v>2776</v>
      </c>
      <c r="M2785" s="58">
        <v>5264904.7465797085</v>
      </c>
      <c r="O2785" s="26">
        <v>2776</v>
      </c>
      <c r="P2785" s="58">
        <v>5264904.7465797085</v>
      </c>
    </row>
    <row r="2786" spans="12:16" x14ac:dyDescent="0.3">
      <c r="L2786" s="26">
        <v>2777</v>
      </c>
      <c r="M2786" s="58">
        <v>0</v>
      </c>
      <c r="O2786" s="26">
        <v>2777</v>
      </c>
      <c r="P2786" s="58">
        <v>0</v>
      </c>
    </row>
    <row r="2787" spans="12:16" x14ac:dyDescent="0.3">
      <c r="L2787" s="26">
        <v>2778</v>
      </c>
      <c r="M2787" s="58">
        <v>11750678.891893927</v>
      </c>
      <c r="O2787" s="26">
        <v>2778</v>
      </c>
      <c r="P2787" s="58">
        <v>0</v>
      </c>
    </row>
    <row r="2788" spans="12:16" x14ac:dyDescent="0.3">
      <c r="L2788" s="26">
        <v>2779</v>
      </c>
      <c r="M2788" s="58">
        <v>23270861.913947787</v>
      </c>
      <c r="O2788" s="26">
        <v>2779</v>
      </c>
      <c r="P2788" s="58">
        <v>0</v>
      </c>
    </row>
    <row r="2789" spans="12:16" x14ac:dyDescent="0.3">
      <c r="L2789" s="26">
        <v>2780</v>
      </c>
      <c r="M2789" s="58">
        <v>33012769.542776801</v>
      </c>
      <c r="O2789" s="26">
        <v>2780</v>
      </c>
      <c r="P2789" s="58">
        <v>33012769.542776801</v>
      </c>
    </row>
    <row r="2790" spans="12:16" x14ac:dyDescent="0.3">
      <c r="L2790" s="26">
        <v>2781</v>
      </c>
      <c r="M2790" s="58">
        <v>0</v>
      </c>
      <c r="O2790" s="26">
        <v>2781</v>
      </c>
      <c r="P2790" s="58">
        <v>0</v>
      </c>
    </row>
    <row r="2791" spans="12:16" x14ac:dyDescent="0.3">
      <c r="L2791" s="26">
        <v>2782</v>
      </c>
      <c r="M2791" s="58">
        <v>8422050.9664554596</v>
      </c>
      <c r="O2791" s="26">
        <v>2782</v>
      </c>
      <c r="P2791" s="58">
        <v>8422050.9664554596</v>
      </c>
    </row>
    <row r="2792" spans="12:16" x14ac:dyDescent="0.3">
      <c r="L2792" s="26">
        <v>2783</v>
      </c>
      <c r="M2792" s="58">
        <v>12480855.9824176</v>
      </c>
      <c r="O2792" s="26">
        <v>2783</v>
      </c>
      <c r="P2792" s="58">
        <v>0</v>
      </c>
    </row>
    <row r="2793" spans="12:16" x14ac:dyDescent="0.3">
      <c r="L2793" s="26">
        <v>2784</v>
      </c>
      <c r="M2793" s="58">
        <v>0</v>
      </c>
      <c r="O2793" s="26">
        <v>2784</v>
      </c>
      <c r="P2793" s="58">
        <v>0</v>
      </c>
    </row>
    <row r="2794" spans="12:16" x14ac:dyDescent="0.3">
      <c r="L2794" s="26">
        <v>2785</v>
      </c>
      <c r="M2794" s="58">
        <v>24011962.134974215</v>
      </c>
      <c r="O2794" s="26">
        <v>2785</v>
      </c>
      <c r="P2794" s="58">
        <v>24011962.134974215</v>
      </c>
    </row>
    <row r="2795" spans="12:16" x14ac:dyDescent="0.3">
      <c r="L2795" s="26">
        <v>2786</v>
      </c>
      <c r="M2795" s="58">
        <v>10824501.95166334</v>
      </c>
      <c r="O2795" s="26">
        <v>2786</v>
      </c>
      <c r="P2795" s="58">
        <v>0</v>
      </c>
    </row>
    <row r="2796" spans="12:16" x14ac:dyDescent="0.3">
      <c r="L2796" s="26">
        <v>2787</v>
      </c>
      <c r="M2796" s="58">
        <v>21874814.399251148</v>
      </c>
      <c r="O2796" s="26">
        <v>2787</v>
      </c>
      <c r="P2796" s="58">
        <v>21874814.399251148</v>
      </c>
    </row>
    <row r="2797" spans="12:16" x14ac:dyDescent="0.3">
      <c r="L2797" s="26">
        <v>2788</v>
      </c>
      <c r="M2797" s="58">
        <v>0</v>
      </c>
      <c r="O2797" s="26">
        <v>2788</v>
      </c>
      <c r="P2797" s="58">
        <v>0</v>
      </c>
    </row>
    <row r="2798" spans="12:16" x14ac:dyDescent="0.3">
      <c r="L2798" s="26">
        <v>2789</v>
      </c>
      <c r="M2798" s="58">
        <v>24078323.26465214</v>
      </c>
      <c r="O2798" s="26">
        <v>2789</v>
      </c>
      <c r="P2798" s="58">
        <v>24078323.26465214</v>
      </c>
    </row>
    <row r="2799" spans="12:16" x14ac:dyDescent="0.3">
      <c r="L2799" s="26">
        <v>2790</v>
      </c>
      <c r="M2799" s="58">
        <v>0</v>
      </c>
      <c r="O2799" s="26">
        <v>2790</v>
      </c>
      <c r="P2799" s="58">
        <v>0</v>
      </c>
    </row>
    <row r="2800" spans="12:16" x14ac:dyDescent="0.3">
      <c r="L2800" s="26">
        <v>2791</v>
      </c>
      <c r="M2800" s="58">
        <v>0</v>
      </c>
      <c r="O2800" s="26">
        <v>2791</v>
      </c>
      <c r="P2800" s="58">
        <v>0</v>
      </c>
    </row>
    <row r="2801" spans="12:16" x14ac:dyDescent="0.3">
      <c r="L2801" s="26">
        <v>2792</v>
      </c>
      <c r="M2801" s="58">
        <v>11066107.428168124</v>
      </c>
      <c r="O2801" s="26">
        <v>2792</v>
      </c>
      <c r="P2801" s="58">
        <v>11066107.428168124</v>
      </c>
    </row>
    <row r="2802" spans="12:16" x14ac:dyDescent="0.3">
      <c r="L2802" s="26">
        <v>2793</v>
      </c>
      <c r="M2802" s="58">
        <v>0</v>
      </c>
      <c r="O2802" s="26">
        <v>2793</v>
      </c>
      <c r="P2802" s="58">
        <v>0</v>
      </c>
    </row>
    <row r="2803" spans="12:16" x14ac:dyDescent="0.3">
      <c r="L2803" s="26">
        <v>2794</v>
      </c>
      <c r="M2803" s="58">
        <v>11452063.369967064</v>
      </c>
      <c r="O2803" s="26">
        <v>2794</v>
      </c>
      <c r="P2803" s="58">
        <v>11452063.369967064</v>
      </c>
    </row>
    <row r="2804" spans="12:16" x14ac:dyDescent="0.3">
      <c r="L2804" s="26">
        <v>2795</v>
      </c>
      <c r="M2804" s="58">
        <v>0</v>
      </c>
      <c r="O2804" s="26">
        <v>2795</v>
      </c>
      <c r="P2804" s="58">
        <v>0</v>
      </c>
    </row>
    <row r="2805" spans="12:16" x14ac:dyDescent="0.3">
      <c r="L2805" s="26">
        <v>2796</v>
      </c>
      <c r="M2805" s="58">
        <v>0</v>
      </c>
      <c r="O2805" s="26">
        <v>2796</v>
      </c>
      <c r="P2805" s="58">
        <v>0</v>
      </c>
    </row>
    <row r="2806" spans="12:16" x14ac:dyDescent="0.3">
      <c r="L2806" s="26">
        <v>2797</v>
      </c>
      <c r="M2806" s="58">
        <v>6520696.6682241019</v>
      </c>
      <c r="O2806" s="26">
        <v>2797</v>
      </c>
      <c r="P2806" s="58">
        <v>6520696.6682241019</v>
      </c>
    </row>
    <row r="2807" spans="12:16" x14ac:dyDescent="0.3">
      <c r="L2807" s="26">
        <v>2798</v>
      </c>
      <c r="M2807" s="58">
        <v>0</v>
      </c>
      <c r="O2807" s="26">
        <v>2798</v>
      </c>
      <c r="P2807" s="58">
        <v>0</v>
      </c>
    </row>
    <row r="2808" spans="12:16" x14ac:dyDescent="0.3">
      <c r="L2808" s="26">
        <v>2799</v>
      </c>
      <c r="M2808" s="58">
        <v>0</v>
      </c>
      <c r="O2808" s="26">
        <v>2799</v>
      </c>
      <c r="P2808" s="58">
        <v>0</v>
      </c>
    </row>
    <row r="2809" spans="12:16" x14ac:dyDescent="0.3">
      <c r="L2809" s="26">
        <v>2800</v>
      </c>
      <c r="M2809" s="58">
        <v>13766288.384852059</v>
      </c>
      <c r="O2809" s="26">
        <v>2800</v>
      </c>
      <c r="P2809" s="58">
        <v>13766288.384852059</v>
      </c>
    </row>
    <row r="2810" spans="12:16" x14ac:dyDescent="0.3">
      <c r="L2810" s="26">
        <v>2801</v>
      </c>
      <c r="M2810" s="58">
        <v>0</v>
      </c>
      <c r="O2810" s="26">
        <v>2801</v>
      </c>
      <c r="P2810" s="58">
        <v>0</v>
      </c>
    </row>
    <row r="2811" spans="12:16" x14ac:dyDescent="0.3">
      <c r="L2811" s="26">
        <v>2802</v>
      </c>
      <c r="M2811" s="58">
        <v>0</v>
      </c>
      <c r="O2811" s="26">
        <v>2802</v>
      </c>
      <c r="P2811" s="58">
        <v>0</v>
      </c>
    </row>
    <row r="2812" spans="12:16" x14ac:dyDescent="0.3">
      <c r="L2812" s="26">
        <v>2803</v>
      </c>
      <c r="M2812" s="58">
        <v>0</v>
      </c>
      <c r="O2812" s="26">
        <v>2803</v>
      </c>
      <c r="P2812" s="58">
        <v>0</v>
      </c>
    </row>
    <row r="2813" spans="12:16" x14ac:dyDescent="0.3">
      <c r="L2813" s="26">
        <v>2804</v>
      </c>
      <c r="M2813" s="58">
        <v>18570835.764794908</v>
      </c>
      <c r="O2813" s="26">
        <v>2804</v>
      </c>
      <c r="P2813" s="58">
        <v>18570835.764794908</v>
      </c>
    </row>
    <row r="2814" spans="12:16" x14ac:dyDescent="0.3">
      <c r="L2814" s="26">
        <v>2805</v>
      </c>
      <c r="M2814" s="58">
        <v>0</v>
      </c>
      <c r="O2814" s="26">
        <v>2805</v>
      </c>
      <c r="P2814" s="58">
        <v>0</v>
      </c>
    </row>
    <row r="2815" spans="12:16" x14ac:dyDescent="0.3">
      <c r="L2815" s="26">
        <v>2806</v>
      </c>
      <c r="M2815" s="58">
        <v>0</v>
      </c>
      <c r="O2815" s="26">
        <v>2806</v>
      </c>
      <c r="P2815" s="58">
        <v>0</v>
      </c>
    </row>
    <row r="2816" spans="12:16" x14ac:dyDescent="0.3">
      <c r="L2816" s="26">
        <v>2807</v>
      </c>
      <c r="M2816" s="58">
        <v>0</v>
      </c>
      <c r="O2816" s="26">
        <v>2807</v>
      </c>
      <c r="P2816" s="58">
        <v>0</v>
      </c>
    </row>
    <row r="2817" spans="12:16" x14ac:dyDescent="0.3">
      <c r="L2817" s="26">
        <v>2808</v>
      </c>
      <c r="M2817" s="58">
        <v>0</v>
      </c>
      <c r="O2817" s="26">
        <v>2808</v>
      </c>
      <c r="P2817" s="58">
        <v>0</v>
      </c>
    </row>
    <row r="2818" spans="12:16" x14ac:dyDescent="0.3">
      <c r="L2818" s="26">
        <v>2809</v>
      </c>
      <c r="M2818" s="58">
        <v>62225668.342575356</v>
      </c>
      <c r="O2818" s="26">
        <v>2809</v>
      </c>
      <c r="P2818" s="58">
        <v>62225668.342575356</v>
      </c>
    </row>
    <row r="2819" spans="12:16" x14ac:dyDescent="0.3">
      <c r="L2819" s="26">
        <v>2810</v>
      </c>
      <c r="M2819" s="58">
        <v>0</v>
      </c>
      <c r="O2819" s="26">
        <v>2810</v>
      </c>
      <c r="P2819" s="58">
        <v>0</v>
      </c>
    </row>
    <row r="2820" spans="12:16" x14ac:dyDescent="0.3">
      <c r="L2820" s="26">
        <v>2811</v>
      </c>
      <c r="M2820" s="58">
        <v>10468464.929968696</v>
      </c>
      <c r="O2820" s="26">
        <v>2811</v>
      </c>
      <c r="P2820" s="58">
        <v>10468464.929968696</v>
      </c>
    </row>
    <row r="2821" spans="12:16" x14ac:dyDescent="0.3">
      <c r="L2821" s="26">
        <v>2812</v>
      </c>
      <c r="M2821" s="58">
        <v>0</v>
      </c>
      <c r="O2821" s="26">
        <v>2812</v>
      </c>
      <c r="P2821" s="58">
        <v>0</v>
      </c>
    </row>
    <row r="2822" spans="12:16" x14ac:dyDescent="0.3">
      <c r="L2822" s="26">
        <v>2813</v>
      </c>
      <c r="M2822" s="58">
        <v>4558757.296115905</v>
      </c>
      <c r="O2822" s="26">
        <v>2813</v>
      </c>
      <c r="P2822" s="58">
        <v>4558757.296115905</v>
      </c>
    </row>
    <row r="2823" spans="12:16" x14ac:dyDescent="0.3">
      <c r="L2823" s="26">
        <v>2814</v>
      </c>
      <c r="M2823" s="58">
        <v>26692282.704167604</v>
      </c>
      <c r="O2823" s="26">
        <v>2814</v>
      </c>
      <c r="P2823" s="58">
        <v>12945930.843910335</v>
      </c>
    </row>
    <row r="2824" spans="12:16" x14ac:dyDescent="0.3">
      <c r="L2824" s="26">
        <v>2815</v>
      </c>
      <c r="M2824" s="58">
        <v>14041493.835957123</v>
      </c>
      <c r="O2824" s="26">
        <v>2815</v>
      </c>
      <c r="P2824" s="58">
        <v>14041493.835957123</v>
      </c>
    </row>
    <row r="2825" spans="12:16" x14ac:dyDescent="0.3">
      <c r="L2825" s="26">
        <v>2816</v>
      </c>
      <c r="M2825" s="58">
        <v>0</v>
      </c>
      <c r="O2825" s="26">
        <v>2816</v>
      </c>
      <c r="P2825" s="58">
        <v>0</v>
      </c>
    </row>
    <row r="2826" spans="12:16" x14ac:dyDescent="0.3">
      <c r="L2826" s="26">
        <v>2817</v>
      </c>
      <c r="M2826" s="58">
        <v>0</v>
      </c>
      <c r="O2826" s="26">
        <v>2817</v>
      </c>
      <c r="P2826" s="58">
        <v>0</v>
      </c>
    </row>
    <row r="2827" spans="12:16" x14ac:dyDescent="0.3">
      <c r="L2827" s="26">
        <v>2818</v>
      </c>
      <c r="M2827" s="58">
        <v>0</v>
      </c>
      <c r="O2827" s="26">
        <v>2818</v>
      </c>
      <c r="P2827" s="58">
        <v>0</v>
      </c>
    </row>
    <row r="2828" spans="12:16" x14ac:dyDescent="0.3">
      <c r="L2828" s="26">
        <v>2819</v>
      </c>
      <c r="M2828" s="58">
        <v>0</v>
      </c>
      <c r="O2828" s="26">
        <v>2819</v>
      </c>
      <c r="P2828" s="58">
        <v>0</v>
      </c>
    </row>
    <row r="2829" spans="12:16" x14ac:dyDescent="0.3">
      <c r="L2829" s="26">
        <v>2820</v>
      </c>
      <c r="M2829" s="58">
        <v>45821900.588302642</v>
      </c>
      <c r="O2829" s="26">
        <v>2820</v>
      </c>
      <c r="P2829" s="58">
        <v>45821900.588302642</v>
      </c>
    </row>
    <row r="2830" spans="12:16" x14ac:dyDescent="0.3">
      <c r="L2830" s="26">
        <v>2821</v>
      </c>
      <c r="M2830" s="58">
        <v>0</v>
      </c>
      <c r="O2830" s="26">
        <v>2821</v>
      </c>
      <c r="P2830" s="58">
        <v>0</v>
      </c>
    </row>
    <row r="2831" spans="12:16" x14ac:dyDescent="0.3">
      <c r="L2831" s="26">
        <v>2822</v>
      </c>
      <c r="M2831" s="58">
        <v>0</v>
      </c>
      <c r="O2831" s="26">
        <v>2822</v>
      </c>
      <c r="P2831" s="58">
        <v>0</v>
      </c>
    </row>
    <row r="2832" spans="12:16" x14ac:dyDescent="0.3">
      <c r="L2832" s="26">
        <v>2823</v>
      </c>
      <c r="M2832" s="58">
        <v>0</v>
      </c>
      <c r="O2832" s="26">
        <v>2823</v>
      </c>
      <c r="P2832" s="58">
        <v>0</v>
      </c>
    </row>
    <row r="2833" spans="12:16" x14ac:dyDescent="0.3">
      <c r="L2833" s="26">
        <v>2824</v>
      </c>
      <c r="M2833" s="58">
        <v>23560951.394963995</v>
      </c>
      <c r="O2833" s="26">
        <v>2824</v>
      </c>
      <c r="P2833" s="58">
        <v>23560951.394963995</v>
      </c>
    </row>
    <row r="2834" spans="12:16" x14ac:dyDescent="0.3">
      <c r="L2834" s="26">
        <v>2825</v>
      </c>
      <c r="M2834" s="58">
        <v>60699402.085383989</v>
      </c>
      <c r="O2834" s="26">
        <v>2825</v>
      </c>
      <c r="P2834" s="58">
        <v>60699402.085383989</v>
      </c>
    </row>
    <row r="2835" spans="12:16" x14ac:dyDescent="0.3">
      <c r="L2835" s="26">
        <v>2826</v>
      </c>
      <c r="M2835" s="58">
        <v>0</v>
      </c>
      <c r="O2835" s="26">
        <v>2826</v>
      </c>
      <c r="P2835" s="58">
        <v>0</v>
      </c>
    </row>
    <row r="2836" spans="12:16" x14ac:dyDescent="0.3">
      <c r="L2836" s="26">
        <v>2827</v>
      </c>
      <c r="M2836" s="58">
        <v>0</v>
      </c>
      <c r="O2836" s="26">
        <v>2827</v>
      </c>
      <c r="P2836" s="58">
        <v>0</v>
      </c>
    </row>
    <row r="2837" spans="12:16" x14ac:dyDescent="0.3">
      <c r="L2837" s="26">
        <v>2828</v>
      </c>
      <c r="M2837" s="58">
        <v>0</v>
      </c>
      <c r="O2837" s="26">
        <v>2828</v>
      </c>
      <c r="P2837" s="58">
        <v>0</v>
      </c>
    </row>
    <row r="2838" spans="12:16" x14ac:dyDescent="0.3">
      <c r="L2838" s="26">
        <v>2829</v>
      </c>
      <c r="M2838" s="58">
        <v>0</v>
      </c>
      <c r="O2838" s="26">
        <v>2829</v>
      </c>
      <c r="P2838" s="58">
        <v>0</v>
      </c>
    </row>
    <row r="2839" spans="12:16" x14ac:dyDescent="0.3">
      <c r="L2839" s="26">
        <v>2830</v>
      </c>
      <c r="M2839" s="58">
        <v>0</v>
      </c>
      <c r="O2839" s="26">
        <v>2830</v>
      </c>
      <c r="P2839" s="58">
        <v>0</v>
      </c>
    </row>
    <row r="2840" spans="12:16" x14ac:dyDescent="0.3">
      <c r="L2840" s="26">
        <v>2831</v>
      </c>
      <c r="M2840" s="58">
        <v>0</v>
      </c>
      <c r="O2840" s="26">
        <v>2831</v>
      </c>
      <c r="P2840" s="58">
        <v>0</v>
      </c>
    </row>
    <row r="2841" spans="12:16" x14ac:dyDescent="0.3">
      <c r="L2841" s="26">
        <v>2832</v>
      </c>
      <c r="M2841" s="58">
        <v>0</v>
      </c>
      <c r="O2841" s="26">
        <v>2832</v>
      </c>
      <c r="P2841" s="58">
        <v>0</v>
      </c>
    </row>
    <row r="2842" spans="12:16" x14ac:dyDescent="0.3">
      <c r="L2842" s="26">
        <v>2833</v>
      </c>
      <c r="M2842" s="58">
        <v>22828558.894099671</v>
      </c>
      <c r="O2842" s="26">
        <v>2833</v>
      </c>
      <c r="P2842" s="58">
        <v>22828558.894099671</v>
      </c>
    </row>
    <row r="2843" spans="12:16" x14ac:dyDescent="0.3">
      <c r="L2843" s="26">
        <v>2834</v>
      </c>
      <c r="M2843" s="58">
        <v>0</v>
      </c>
      <c r="O2843" s="26">
        <v>2834</v>
      </c>
      <c r="P2843" s="58">
        <v>0</v>
      </c>
    </row>
    <row r="2844" spans="12:16" x14ac:dyDescent="0.3">
      <c r="L2844" s="26">
        <v>2835</v>
      </c>
      <c r="M2844" s="58">
        <v>0</v>
      </c>
      <c r="O2844" s="26">
        <v>2835</v>
      </c>
      <c r="P2844" s="58">
        <v>0</v>
      </c>
    </row>
    <row r="2845" spans="12:16" x14ac:dyDescent="0.3">
      <c r="L2845" s="26">
        <v>2836</v>
      </c>
      <c r="M2845" s="58">
        <v>0</v>
      </c>
      <c r="O2845" s="26">
        <v>2836</v>
      </c>
      <c r="P2845" s="58">
        <v>0</v>
      </c>
    </row>
    <row r="2846" spans="12:16" x14ac:dyDescent="0.3">
      <c r="L2846" s="26">
        <v>2837</v>
      </c>
      <c r="M2846" s="58">
        <v>41335341.843411669</v>
      </c>
      <c r="O2846" s="26">
        <v>2837</v>
      </c>
      <c r="P2846" s="58">
        <v>41335341.843411669</v>
      </c>
    </row>
    <row r="2847" spans="12:16" x14ac:dyDescent="0.3">
      <c r="L2847" s="26">
        <v>2838</v>
      </c>
      <c r="M2847" s="58">
        <v>11331156.884393888</v>
      </c>
      <c r="O2847" s="26">
        <v>2838</v>
      </c>
      <c r="P2847" s="58">
        <v>11331156.884393888</v>
      </c>
    </row>
    <row r="2848" spans="12:16" x14ac:dyDescent="0.3">
      <c r="L2848" s="26">
        <v>2839</v>
      </c>
      <c r="M2848" s="58">
        <v>20345760.227794245</v>
      </c>
      <c r="O2848" s="26">
        <v>2839</v>
      </c>
      <c r="P2848" s="58">
        <v>20345760.227794245</v>
      </c>
    </row>
    <row r="2849" spans="12:16" x14ac:dyDescent="0.3">
      <c r="L2849" s="26">
        <v>2840</v>
      </c>
      <c r="M2849" s="58">
        <v>33520364.847533509</v>
      </c>
      <c r="O2849" s="26">
        <v>2840</v>
      </c>
      <c r="P2849" s="58">
        <v>33520364.847533509</v>
      </c>
    </row>
    <row r="2850" spans="12:16" x14ac:dyDescent="0.3">
      <c r="L2850" s="26">
        <v>2841</v>
      </c>
      <c r="M2850" s="58">
        <v>0</v>
      </c>
      <c r="O2850" s="26">
        <v>2841</v>
      </c>
      <c r="P2850" s="58">
        <v>0</v>
      </c>
    </row>
    <row r="2851" spans="12:16" x14ac:dyDescent="0.3">
      <c r="L2851" s="26">
        <v>2842</v>
      </c>
      <c r="M2851" s="58">
        <v>0</v>
      </c>
      <c r="O2851" s="26">
        <v>2842</v>
      </c>
      <c r="P2851" s="58">
        <v>0</v>
      </c>
    </row>
    <row r="2852" spans="12:16" x14ac:dyDescent="0.3">
      <c r="L2852" s="26">
        <v>2843</v>
      </c>
      <c r="M2852" s="58">
        <v>5997637.0028949808</v>
      </c>
      <c r="O2852" s="26">
        <v>2843</v>
      </c>
      <c r="P2852" s="58">
        <v>5997637.0028949808</v>
      </c>
    </row>
    <row r="2853" spans="12:16" x14ac:dyDescent="0.3">
      <c r="L2853" s="26">
        <v>2844</v>
      </c>
      <c r="M2853" s="58">
        <v>6177886.1315919543</v>
      </c>
      <c r="O2853" s="26">
        <v>2844</v>
      </c>
      <c r="P2853" s="58">
        <v>6177886.1315919543</v>
      </c>
    </row>
    <row r="2854" spans="12:16" x14ac:dyDescent="0.3">
      <c r="L2854" s="26">
        <v>2845</v>
      </c>
      <c r="M2854" s="58">
        <v>0</v>
      </c>
      <c r="O2854" s="26">
        <v>2845</v>
      </c>
      <c r="P2854" s="58">
        <v>0</v>
      </c>
    </row>
    <row r="2855" spans="12:16" x14ac:dyDescent="0.3">
      <c r="L2855" s="26">
        <v>2846</v>
      </c>
      <c r="M2855" s="58">
        <v>0</v>
      </c>
      <c r="O2855" s="26">
        <v>2846</v>
      </c>
      <c r="P2855" s="58">
        <v>0</v>
      </c>
    </row>
    <row r="2856" spans="12:16" x14ac:dyDescent="0.3">
      <c r="L2856" s="26">
        <v>2847</v>
      </c>
      <c r="M2856" s="58">
        <v>16375081.816081963</v>
      </c>
      <c r="O2856" s="26">
        <v>2847</v>
      </c>
      <c r="P2856" s="58">
        <v>16375081.816081963</v>
      </c>
    </row>
    <row r="2857" spans="12:16" x14ac:dyDescent="0.3">
      <c r="L2857" s="26">
        <v>2848</v>
      </c>
      <c r="M2857" s="58">
        <v>0</v>
      </c>
      <c r="O2857" s="26">
        <v>2848</v>
      </c>
      <c r="P2857" s="58">
        <v>0</v>
      </c>
    </row>
    <row r="2858" spans="12:16" x14ac:dyDescent="0.3">
      <c r="L2858" s="26">
        <v>2849</v>
      </c>
      <c r="M2858" s="58">
        <v>30267906.19464666</v>
      </c>
      <c r="O2858" s="26">
        <v>2849</v>
      </c>
      <c r="P2858" s="58">
        <v>30267906.19464666</v>
      </c>
    </row>
    <row r="2859" spans="12:16" x14ac:dyDescent="0.3">
      <c r="L2859" s="26">
        <v>2850</v>
      </c>
      <c r="M2859" s="58">
        <v>52588124.414658099</v>
      </c>
      <c r="O2859" s="26">
        <v>2850</v>
      </c>
      <c r="P2859" s="58">
        <v>28024284.411514048</v>
      </c>
    </row>
    <row r="2860" spans="12:16" x14ac:dyDescent="0.3">
      <c r="L2860" s="26">
        <v>2851</v>
      </c>
      <c r="M2860" s="58">
        <v>11723636.36032263</v>
      </c>
      <c r="O2860" s="26">
        <v>2851</v>
      </c>
      <c r="P2860" s="58">
        <v>11723636.36032263</v>
      </c>
    </row>
    <row r="2861" spans="12:16" x14ac:dyDescent="0.3">
      <c r="L2861" s="26">
        <v>2852</v>
      </c>
      <c r="M2861" s="58">
        <v>0</v>
      </c>
      <c r="O2861" s="26">
        <v>2852</v>
      </c>
      <c r="P2861" s="58">
        <v>0</v>
      </c>
    </row>
    <row r="2862" spans="12:16" x14ac:dyDescent="0.3">
      <c r="L2862" s="26">
        <v>2853</v>
      </c>
      <c r="M2862" s="58">
        <v>21526222.830997702</v>
      </c>
      <c r="O2862" s="26">
        <v>2853</v>
      </c>
      <c r="P2862" s="58">
        <v>21526222.830997702</v>
      </c>
    </row>
    <row r="2863" spans="12:16" x14ac:dyDescent="0.3">
      <c r="L2863" s="26">
        <v>2854</v>
      </c>
      <c r="M2863" s="58">
        <v>0</v>
      </c>
      <c r="O2863" s="26">
        <v>2854</v>
      </c>
      <c r="P2863" s="58">
        <v>0</v>
      </c>
    </row>
    <row r="2864" spans="12:16" x14ac:dyDescent="0.3">
      <c r="L2864" s="26">
        <v>2855</v>
      </c>
      <c r="M2864" s="58">
        <v>0</v>
      </c>
      <c r="O2864" s="26">
        <v>2855</v>
      </c>
      <c r="P2864" s="58">
        <v>0</v>
      </c>
    </row>
    <row r="2865" spans="12:16" x14ac:dyDescent="0.3">
      <c r="L2865" s="26">
        <v>2856</v>
      </c>
      <c r="M2865" s="58">
        <v>0</v>
      </c>
      <c r="O2865" s="26">
        <v>2856</v>
      </c>
      <c r="P2865" s="58">
        <v>0</v>
      </c>
    </row>
    <row r="2866" spans="12:16" x14ac:dyDescent="0.3">
      <c r="L2866" s="26">
        <v>2857</v>
      </c>
      <c r="M2866" s="58">
        <v>0</v>
      </c>
      <c r="O2866" s="26">
        <v>2857</v>
      </c>
      <c r="P2866" s="58">
        <v>0</v>
      </c>
    </row>
    <row r="2867" spans="12:16" x14ac:dyDescent="0.3">
      <c r="L2867" s="26">
        <v>2858</v>
      </c>
      <c r="M2867" s="58">
        <v>0</v>
      </c>
      <c r="O2867" s="26">
        <v>2858</v>
      </c>
      <c r="P2867" s="58">
        <v>0</v>
      </c>
    </row>
    <row r="2868" spans="12:16" x14ac:dyDescent="0.3">
      <c r="L2868" s="26">
        <v>2859</v>
      </c>
      <c r="M2868" s="58">
        <v>44875338.665199429</v>
      </c>
      <c r="O2868" s="26">
        <v>2859</v>
      </c>
      <c r="P2868" s="58">
        <v>44875338.665199429</v>
      </c>
    </row>
    <row r="2869" spans="12:16" x14ac:dyDescent="0.3">
      <c r="L2869" s="26">
        <v>2860</v>
      </c>
      <c r="M2869" s="58">
        <v>26997416.448484533</v>
      </c>
      <c r="O2869" s="26">
        <v>2860</v>
      </c>
      <c r="P2869" s="58">
        <v>26997416.448484533</v>
      </c>
    </row>
    <row r="2870" spans="12:16" x14ac:dyDescent="0.3">
      <c r="L2870" s="26">
        <v>2861</v>
      </c>
      <c r="M2870" s="58">
        <v>13785596.798467886</v>
      </c>
      <c r="O2870" s="26">
        <v>2861</v>
      </c>
      <c r="P2870" s="58">
        <v>13785596.798467886</v>
      </c>
    </row>
    <row r="2871" spans="12:16" x14ac:dyDescent="0.3">
      <c r="L2871" s="26">
        <v>2862</v>
      </c>
      <c r="M2871" s="58">
        <v>12100515.377600772</v>
      </c>
      <c r="O2871" s="26">
        <v>2862</v>
      </c>
      <c r="P2871" s="58">
        <v>0</v>
      </c>
    </row>
    <row r="2872" spans="12:16" x14ac:dyDescent="0.3">
      <c r="L2872" s="26">
        <v>2863</v>
      </c>
      <c r="M2872" s="58">
        <v>0</v>
      </c>
      <c r="O2872" s="26">
        <v>2863</v>
      </c>
      <c r="P2872" s="58">
        <v>0</v>
      </c>
    </row>
    <row r="2873" spans="12:16" x14ac:dyDescent="0.3">
      <c r="L2873" s="26">
        <v>2864</v>
      </c>
      <c r="M2873" s="58">
        <v>0</v>
      </c>
      <c r="O2873" s="26">
        <v>2864</v>
      </c>
      <c r="P2873" s="58">
        <v>0</v>
      </c>
    </row>
    <row r="2874" spans="12:16" x14ac:dyDescent="0.3">
      <c r="L2874" s="26">
        <v>2865</v>
      </c>
      <c r="M2874" s="58">
        <v>39082030.214031488</v>
      </c>
      <c r="O2874" s="26">
        <v>2865</v>
      </c>
      <c r="P2874" s="58">
        <v>0</v>
      </c>
    </row>
    <row r="2875" spans="12:16" x14ac:dyDescent="0.3">
      <c r="L2875" s="26">
        <v>2866</v>
      </c>
      <c r="M2875" s="58">
        <v>0</v>
      </c>
      <c r="O2875" s="26">
        <v>2866</v>
      </c>
      <c r="P2875" s="58">
        <v>0</v>
      </c>
    </row>
    <row r="2876" spans="12:16" x14ac:dyDescent="0.3">
      <c r="L2876" s="26">
        <v>2867</v>
      </c>
      <c r="M2876" s="58">
        <v>0</v>
      </c>
      <c r="O2876" s="26">
        <v>2867</v>
      </c>
      <c r="P2876" s="58">
        <v>0</v>
      </c>
    </row>
    <row r="2877" spans="12:16" x14ac:dyDescent="0.3">
      <c r="L2877" s="26">
        <v>2868</v>
      </c>
      <c r="M2877" s="58">
        <v>11158116.172047673</v>
      </c>
      <c r="O2877" s="26">
        <v>2868</v>
      </c>
      <c r="P2877" s="58">
        <v>11158116.172047673</v>
      </c>
    </row>
    <row r="2878" spans="12:16" x14ac:dyDescent="0.3">
      <c r="L2878" s="26">
        <v>2869</v>
      </c>
      <c r="M2878" s="58">
        <v>0</v>
      </c>
      <c r="O2878" s="26">
        <v>2869</v>
      </c>
      <c r="P2878" s="58">
        <v>0</v>
      </c>
    </row>
    <row r="2879" spans="12:16" x14ac:dyDescent="0.3">
      <c r="L2879" s="26">
        <v>2870</v>
      </c>
      <c r="M2879" s="58">
        <v>0</v>
      </c>
      <c r="O2879" s="26">
        <v>2870</v>
      </c>
      <c r="P2879" s="58">
        <v>0</v>
      </c>
    </row>
    <row r="2880" spans="12:16" x14ac:dyDescent="0.3">
      <c r="L2880" s="26">
        <v>2871</v>
      </c>
      <c r="M2880" s="58">
        <v>0</v>
      </c>
      <c r="O2880" s="26">
        <v>2871</v>
      </c>
      <c r="P2880" s="58">
        <v>0</v>
      </c>
    </row>
    <row r="2881" spans="12:16" x14ac:dyDescent="0.3">
      <c r="L2881" s="26">
        <v>2872</v>
      </c>
      <c r="M2881" s="58">
        <v>12136068.176292164</v>
      </c>
      <c r="O2881" s="26">
        <v>2872</v>
      </c>
      <c r="P2881" s="58">
        <v>0</v>
      </c>
    </row>
    <row r="2882" spans="12:16" x14ac:dyDescent="0.3">
      <c r="L2882" s="26">
        <v>2873</v>
      </c>
      <c r="M2882" s="58">
        <v>0</v>
      </c>
      <c r="O2882" s="26">
        <v>2873</v>
      </c>
      <c r="P2882" s="58">
        <v>0</v>
      </c>
    </row>
    <row r="2883" spans="12:16" x14ac:dyDescent="0.3">
      <c r="L2883" s="26">
        <v>2874</v>
      </c>
      <c r="M2883" s="58">
        <v>0</v>
      </c>
      <c r="O2883" s="26">
        <v>2874</v>
      </c>
      <c r="P2883" s="58">
        <v>0</v>
      </c>
    </row>
    <row r="2884" spans="12:16" x14ac:dyDescent="0.3">
      <c r="L2884" s="26">
        <v>2875</v>
      </c>
      <c r="M2884" s="58">
        <v>8269771.4463084554</v>
      </c>
      <c r="O2884" s="26">
        <v>2875</v>
      </c>
      <c r="P2884" s="58">
        <v>8269771.4463084554</v>
      </c>
    </row>
    <row r="2885" spans="12:16" x14ac:dyDescent="0.3">
      <c r="L2885" s="26">
        <v>2876</v>
      </c>
      <c r="M2885" s="58">
        <v>0</v>
      </c>
      <c r="O2885" s="26">
        <v>2876</v>
      </c>
      <c r="P2885" s="58">
        <v>0</v>
      </c>
    </row>
    <row r="2886" spans="12:16" x14ac:dyDescent="0.3">
      <c r="L2886" s="26">
        <v>2877</v>
      </c>
      <c r="M2886" s="58">
        <v>0</v>
      </c>
      <c r="O2886" s="26">
        <v>2877</v>
      </c>
      <c r="P2886" s="58">
        <v>0</v>
      </c>
    </row>
    <row r="2887" spans="12:16" x14ac:dyDescent="0.3">
      <c r="L2887" s="26">
        <v>2878</v>
      </c>
      <c r="M2887" s="58">
        <v>19476449.970833682</v>
      </c>
      <c r="O2887" s="26">
        <v>2878</v>
      </c>
      <c r="P2887" s="58">
        <v>19476449.970833682</v>
      </c>
    </row>
    <row r="2888" spans="12:16" x14ac:dyDescent="0.3">
      <c r="L2888" s="26">
        <v>2879</v>
      </c>
      <c r="M2888" s="58">
        <v>0</v>
      </c>
      <c r="O2888" s="26">
        <v>2879</v>
      </c>
      <c r="P2888" s="58">
        <v>0</v>
      </c>
    </row>
    <row r="2889" spans="12:16" x14ac:dyDescent="0.3">
      <c r="L2889" s="26">
        <v>2880</v>
      </c>
      <c r="M2889" s="58">
        <v>0</v>
      </c>
      <c r="O2889" s="26">
        <v>2880</v>
      </c>
      <c r="P2889" s="58">
        <v>0</v>
      </c>
    </row>
    <row r="2890" spans="12:16" x14ac:dyDescent="0.3">
      <c r="L2890" s="26">
        <v>2881</v>
      </c>
      <c r="M2890" s="58">
        <v>17330140.817508098</v>
      </c>
      <c r="O2890" s="26">
        <v>2881</v>
      </c>
      <c r="P2890" s="58">
        <v>17330140.817508098</v>
      </c>
    </row>
    <row r="2891" spans="12:16" x14ac:dyDescent="0.3">
      <c r="L2891" s="26">
        <v>2882</v>
      </c>
      <c r="M2891" s="58">
        <v>0</v>
      </c>
      <c r="O2891" s="26">
        <v>2882</v>
      </c>
      <c r="P2891" s="58">
        <v>0</v>
      </c>
    </row>
    <row r="2892" spans="12:16" x14ac:dyDescent="0.3">
      <c r="L2892" s="26">
        <v>2883</v>
      </c>
      <c r="M2892" s="58">
        <v>6979796.8353106352</v>
      </c>
      <c r="O2892" s="26">
        <v>2883</v>
      </c>
      <c r="P2892" s="58">
        <v>6979796.8353106352</v>
      </c>
    </row>
    <row r="2893" spans="12:16" x14ac:dyDescent="0.3">
      <c r="L2893" s="26">
        <v>2884</v>
      </c>
      <c r="M2893" s="58">
        <v>0</v>
      </c>
      <c r="O2893" s="26">
        <v>2884</v>
      </c>
      <c r="P2893" s="58">
        <v>0</v>
      </c>
    </row>
    <row r="2894" spans="12:16" x14ac:dyDescent="0.3">
      <c r="L2894" s="26">
        <v>2885</v>
      </c>
      <c r="M2894" s="58">
        <v>0</v>
      </c>
      <c r="O2894" s="26">
        <v>2885</v>
      </c>
      <c r="P2894" s="58">
        <v>0</v>
      </c>
    </row>
    <row r="2895" spans="12:16" x14ac:dyDescent="0.3">
      <c r="L2895" s="26">
        <v>2886</v>
      </c>
      <c r="M2895" s="58">
        <v>12542426.770784713</v>
      </c>
      <c r="O2895" s="26">
        <v>2886</v>
      </c>
      <c r="P2895" s="58">
        <v>12542426.770784713</v>
      </c>
    </row>
    <row r="2896" spans="12:16" x14ac:dyDescent="0.3">
      <c r="L2896" s="26">
        <v>2887</v>
      </c>
      <c r="M2896" s="58">
        <v>0</v>
      </c>
      <c r="O2896" s="26">
        <v>2887</v>
      </c>
      <c r="P2896" s="58">
        <v>0</v>
      </c>
    </row>
    <row r="2897" spans="12:16" x14ac:dyDescent="0.3">
      <c r="L2897" s="26">
        <v>2888</v>
      </c>
      <c r="M2897" s="58">
        <v>14283471.673478067</v>
      </c>
      <c r="O2897" s="26">
        <v>2888</v>
      </c>
      <c r="P2897" s="58">
        <v>14283471.673478067</v>
      </c>
    </row>
    <row r="2898" spans="12:16" x14ac:dyDescent="0.3">
      <c r="L2898" s="26">
        <v>2889</v>
      </c>
      <c r="M2898" s="58">
        <v>0</v>
      </c>
      <c r="O2898" s="26">
        <v>2889</v>
      </c>
      <c r="P2898" s="58">
        <v>0</v>
      </c>
    </row>
    <row r="2899" spans="12:16" x14ac:dyDescent="0.3">
      <c r="L2899" s="26">
        <v>2890</v>
      </c>
      <c r="M2899" s="58">
        <v>28004336.355952322</v>
      </c>
      <c r="O2899" s="26">
        <v>2890</v>
      </c>
      <c r="P2899" s="58">
        <v>21957425.570483599</v>
      </c>
    </row>
    <row r="2900" spans="12:16" x14ac:dyDescent="0.3">
      <c r="L2900" s="26">
        <v>2891</v>
      </c>
      <c r="M2900" s="58">
        <v>18126759.420155924</v>
      </c>
      <c r="O2900" s="26">
        <v>2891</v>
      </c>
      <c r="P2900" s="58">
        <v>0</v>
      </c>
    </row>
    <row r="2901" spans="12:16" x14ac:dyDescent="0.3">
      <c r="L2901" s="26">
        <v>2892</v>
      </c>
      <c r="M2901" s="58">
        <v>0</v>
      </c>
      <c r="O2901" s="26">
        <v>2892</v>
      </c>
      <c r="P2901" s="58">
        <v>0</v>
      </c>
    </row>
    <row r="2902" spans="12:16" x14ac:dyDescent="0.3">
      <c r="L2902" s="26">
        <v>2893</v>
      </c>
      <c r="M2902" s="58">
        <v>16364383.993147619</v>
      </c>
      <c r="O2902" s="26">
        <v>2893</v>
      </c>
      <c r="P2902" s="58">
        <v>16364383.993147619</v>
      </c>
    </row>
    <row r="2903" spans="12:16" x14ac:dyDescent="0.3">
      <c r="L2903" s="26">
        <v>2894</v>
      </c>
      <c r="M2903" s="58">
        <v>0</v>
      </c>
      <c r="O2903" s="26">
        <v>2894</v>
      </c>
      <c r="P2903" s="58">
        <v>0</v>
      </c>
    </row>
    <row r="2904" spans="12:16" x14ac:dyDescent="0.3">
      <c r="L2904" s="26">
        <v>2895</v>
      </c>
      <c r="M2904" s="58">
        <v>40850177.908320367</v>
      </c>
      <c r="O2904" s="26">
        <v>2895</v>
      </c>
      <c r="P2904" s="58">
        <v>40850177.908320367</v>
      </c>
    </row>
    <row r="2905" spans="12:16" x14ac:dyDescent="0.3">
      <c r="L2905" s="26">
        <v>2896</v>
      </c>
      <c r="M2905" s="58">
        <v>0</v>
      </c>
      <c r="O2905" s="26">
        <v>2896</v>
      </c>
      <c r="P2905" s="58">
        <v>0</v>
      </c>
    </row>
    <row r="2906" spans="12:16" x14ac:dyDescent="0.3">
      <c r="L2906" s="26">
        <v>2897</v>
      </c>
      <c r="M2906" s="58">
        <v>0</v>
      </c>
      <c r="O2906" s="26">
        <v>2897</v>
      </c>
      <c r="P2906" s="58">
        <v>0</v>
      </c>
    </row>
    <row r="2907" spans="12:16" x14ac:dyDescent="0.3">
      <c r="L2907" s="26">
        <v>2898</v>
      </c>
      <c r="M2907" s="58">
        <v>0</v>
      </c>
      <c r="O2907" s="26">
        <v>2898</v>
      </c>
      <c r="P2907" s="58">
        <v>0</v>
      </c>
    </row>
    <row r="2908" spans="12:16" x14ac:dyDescent="0.3">
      <c r="L2908" s="26">
        <v>2899</v>
      </c>
      <c r="M2908" s="58">
        <v>13689460.263961881</v>
      </c>
      <c r="O2908" s="26">
        <v>2899</v>
      </c>
      <c r="P2908" s="58">
        <v>0</v>
      </c>
    </row>
    <row r="2909" spans="12:16" x14ac:dyDescent="0.3">
      <c r="L2909" s="26">
        <v>2900</v>
      </c>
      <c r="M2909" s="58">
        <v>32295605.690723822</v>
      </c>
      <c r="O2909" s="26">
        <v>2900</v>
      </c>
      <c r="P2909" s="58">
        <v>32295605.690723822</v>
      </c>
    </row>
    <row r="2910" spans="12:16" x14ac:dyDescent="0.3">
      <c r="L2910" s="26">
        <v>2901</v>
      </c>
      <c r="M2910" s="58">
        <v>0</v>
      </c>
      <c r="O2910" s="26">
        <v>2901</v>
      </c>
      <c r="P2910" s="58">
        <v>0</v>
      </c>
    </row>
    <row r="2911" spans="12:16" x14ac:dyDescent="0.3">
      <c r="L2911" s="26">
        <v>2902</v>
      </c>
      <c r="M2911" s="58">
        <v>0</v>
      </c>
      <c r="O2911" s="26">
        <v>2902</v>
      </c>
      <c r="P2911" s="58">
        <v>0</v>
      </c>
    </row>
    <row r="2912" spans="12:16" x14ac:dyDescent="0.3">
      <c r="L2912" s="26">
        <v>2903</v>
      </c>
      <c r="M2912" s="58">
        <v>0</v>
      </c>
      <c r="O2912" s="26">
        <v>2903</v>
      </c>
      <c r="P2912" s="58">
        <v>0</v>
      </c>
    </row>
    <row r="2913" spans="12:16" x14ac:dyDescent="0.3">
      <c r="L2913" s="26">
        <v>2904</v>
      </c>
      <c r="M2913" s="58">
        <v>18891530.304681435</v>
      </c>
      <c r="O2913" s="26">
        <v>2904</v>
      </c>
      <c r="P2913" s="58">
        <v>18891530.304681435</v>
      </c>
    </row>
    <row r="2914" spans="12:16" x14ac:dyDescent="0.3">
      <c r="L2914" s="26">
        <v>2905</v>
      </c>
      <c r="M2914" s="58">
        <v>0</v>
      </c>
      <c r="O2914" s="26">
        <v>2905</v>
      </c>
      <c r="P2914" s="58">
        <v>0</v>
      </c>
    </row>
    <row r="2915" spans="12:16" x14ac:dyDescent="0.3">
      <c r="L2915" s="26">
        <v>2906</v>
      </c>
      <c r="M2915" s="58">
        <v>58131954.90401648</v>
      </c>
      <c r="O2915" s="26">
        <v>2906</v>
      </c>
      <c r="P2915" s="58">
        <v>58131954.90401648</v>
      </c>
    </row>
    <row r="2916" spans="12:16" x14ac:dyDescent="0.3">
      <c r="L2916" s="26">
        <v>2907</v>
      </c>
      <c r="M2916" s="58">
        <v>27203616.036831737</v>
      </c>
      <c r="O2916" s="26">
        <v>2907</v>
      </c>
      <c r="P2916" s="58">
        <v>27203616.036831737</v>
      </c>
    </row>
    <row r="2917" spans="12:16" x14ac:dyDescent="0.3">
      <c r="L2917" s="26">
        <v>2908</v>
      </c>
      <c r="M2917" s="58">
        <v>25161556.232882287</v>
      </c>
      <c r="O2917" s="26">
        <v>2908</v>
      </c>
      <c r="P2917" s="58">
        <v>11686662.356420616</v>
      </c>
    </row>
    <row r="2918" spans="12:16" x14ac:dyDescent="0.3">
      <c r="L2918" s="26">
        <v>2909</v>
      </c>
      <c r="M2918" s="58">
        <v>8729262.2951118387</v>
      </c>
      <c r="O2918" s="26">
        <v>2909</v>
      </c>
      <c r="P2918" s="58">
        <v>8729262.2951118387</v>
      </c>
    </row>
    <row r="2919" spans="12:16" x14ac:dyDescent="0.3">
      <c r="L2919" s="26">
        <v>2910</v>
      </c>
      <c r="M2919" s="58">
        <v>0</v>
      </c>
      <c r="O2919" s="26">
        <v>2910</v>
      </c>
      <c r="P2919" s="58">
        <v>0</v>
      </c>
    </row>
    <row r="2920" spans="12:16" x14ac:dyDescent="0.3">
      <c r="L2920" s="26">
        <v>2911</v>
      </c>
      <c r="M2920" s="58">
        <v>0</v>
      </c>
      <c r="O2920" s="26">
        <v>2911</v>
      </c>
      <c r="P2920" s="58">
        <v>0</v>
      </c>
    </row>
    <row r="2921" spans="12:16" x14ac:dyDescent="0.3">
      <c r="L2921" s="26">
        <v>2912</v>
      </c>
      <c r="M2921" s="58">
        <v>0</v>
      </c>
      <c r="O2921" s="26">
        <v>2912</v>
      </c>
      <c r="P2921" s="58">
        <v>0</v>
      </c>
    </row>
    <row r="2922" spans="12:16" x14ac:dyDescent="0.3">
      <c r="L2922" s="26">
        <v>2913</v>
      </c>
      <c r="M2922" s="58">
        <v>13625665.394292422</v>
      </c>
      <c r="O2922" s="26">
        <v>2913</v>
      </c>
      <c r="P2922" s="58">
        <v>13625665.394292422</v>
      </c>
    </row>
    <row r="2923" spans="12:16" x14ac:dyDescent="0.3">
      <c r="L2923" s="26">
        <v>2914</v>
      </c>
      <c r="M2923" s="58">
        <v>0</v>
      </c>
      <c r="O2923" s="26">
        <v>2914</v>
      </c>
      <c r="P2923" s="58">
        <v>0</v>
      </c>
    </row>
    <row r="2924" spans="12:16" x14ac:dyDescent="0.3">
      <c r="L2924" s="26">
        <v>2915</v>
      </c>
      <c r="M2924" s="58">
        <v>0</v>
      </c>
      <c r="O2924" s="26">
        <v>2915</v>
      </c>
      <c r="P2924" s="58">
        <v>0</v>
      </c>
    </row>
    <row r="2925" spans="12:16" x14ac:dyDescent="0.3">
      <c r="L2925" s="26">
        <v>2916</v>
      </c>
      <c r="M2925" s="58">
        <v>0</v>
      </c>
      <c r="O2925" s="26">
        <v>2916</v>
      </c>
      <c r="P2925" s="58">
        <v>0</v>
      </c>
    </row>
    <row r="2926" spans="12:16" x14ac:dyDescent="0.3">
      <c r="L2926" s="26">
        <v>2917</v>
      </c>
      <c r="M2926" s="58">
        <v>20788654.658865348</v>
      </c>
      <c r="O2926" s="26">
        <v>2917</v>
      </c>
      <c r="P2926" s="58">
        <v>20788654.658865348</v>
      </c>
    </row>
    <row r="2927" spans="12:16" x14ac:dyDescent="0.3">
      <c r="L2927" s="26">
        <v>2918</v>
      </c>
      <c r="M2927" s="58">
        <v>13637437.269780431</v>
      </c>
      <c r="O2927" s="26">
        <v>2918</v>
      </c>
      <c r="P2927" s="58">
        <v>13637437.269780431</v>
      </c>
    </row>
    <row r="2928" spans="12:16" x14ac:dyDescent="0.3">
      <c r="L2928" s="26">
        <v>2919</v>
      </c>
      <c r="M2928" s="58">
        <v>0</v>
      </c>
      <c r="O2928" s="26">
        <v>2919</v>
      </c>
      <c r="P2928" s="58">
        <v>0</v>
      </c>
    </row>
    <row r="2929" spans="12:16" x14ac:dyDescent="0.3">
      <c r="L2929" s="26">
        <v>2920</v>
      </c>
      <c r="M2929" s="58">
        <v>22581462.387628891</v>
      </c>
      <c r="O2929" s="26">
        <v>2920</v>
      </c>
      <c r="P2929" s="58">
        <v>17408204.654350307</v>
      </c>
    </row>
    <row r="2930" spans="12:16" x14ac:dyDescent="0.3">
      <c r="L2930" s="26">
        <v>2921</v>
      </c>
      <c r="M2930" s="58">
        <v>8647554.653848229</v>
      </c>
      <c r="O2930" s="26">
        <v>2921</v>
      </c>
      <c r="P2930" s="58">
        <v>0</v>
      </c>
    </row>
    <row r="2931" spans="12:16" x14ac:dyDescent="0.3">
      <c r="L2931" s="26">
        <v>2922</v>
      </c>
      <c r="M2931" s="58">
        <v>0</v>
      </c>
      <c r="O2931" s="26">
        <v>2922</v>
      </c>
      <c r="P2931" s="58">
        <v>0</v>
      </c>
    </row>
    <row r="2932" spans="12:16" x14ac:dyDescent="0.3">
      <c r="L2932" s="26">
        <v>2923</v>
      </c>
      <c r="M2932" s="58">
        <v>8752690.8571953643</v>
      </c>
      <c r="O2932" s="26">
        <v>2923</v>
      </c>
      <c r="P2932" s="58">
        <v>8752690.8571953643</v>
      </c>
    </row>
    <row r="2933" spans="12:16" x14ac:dyDescent="0.3">
      <c r="L2933" s="26">
        <v>2924</v>
      </c>
      <c r="M2933" s="58">
        <v>13306377.845350191</v>
      </c>
      <c r="O2933" s="26">
        <v>2924</v>
      </c>
      <c r="P2933" s="58">
        <v>13306377.845350191</v>
      </c>
    </row>
    <row r="2934" spans="12:16" x14ac:dyDescent="0.3">
      <c r="L2934" s="26">
        <v>2925</v>
      </c>
      <c r="M2934" s="58">
        <v>9489398.9340292383</v>
      </c>
      <c r="O2934" s="26">
        <v>2925</v>
      </c>
      <c r="P2934" s="58">
        <v>9489398.9340292383</v>
      </c>
    </row>
    <row r="2935" spans="12:16" x14ac:dyDescent="0.3">
      <c r="L2935" s="26">
        <v>2926</v>
      </c>
      <c r="M2935" s="58">
        <v>0</v>
      </c>
      <c r="O2935" s="26">
        <v>2926</v>
      </c>
      <c r="P2935" s="58">
        <v>0</v>
      </c>
    </row>
    <row r="2936" spans="12:16" x14ac:dyDescent="0.3">
      <c r="L2936" s="26">
        <v>2927</v>
      </c>
      <c r="M2936" s="58">
        <v>11977141.511608796</v>
      </c>
      <c r="O2936" s="26">
        <v>2927</v>
      </c>
      <c r="P2936" s="58">
        <v>11977141.511608796</v>
      </c>
    </row>
    <row r="2937" spans="12:16" x14ac:dyDescent="0.3">
      <c r="L2937" s="26">
        <v>2928</v>
      </c>
      <c r="M2937" s="58">
        <v>24378012.004153293</v>
      </c>
      <c r="O2937" s="26">
        <v>2928</v>
      </c>
      <c r="P2937" s="58">
        <v>24378012.004153293</v>
      </c>
    </row>
    <row r="2938" spans="12:16" x14ac:dyDescent="0.3">
      <c r="L2938" s="26">
        <v>2929</v>
      </c>
      <c r="M2938" s="58">
        <v>14941080.199195411</v>
      </c>
      <c r="O2938" s="26">
        <v>2929</v>
      </c>
      <c r="P2938" s="58">
        <v>14941080.199195411</v>
      </c>
    </row>
    <row r="2939" spans="12:16" x14ac:dyDescent="0.3">
      <c r="L2939" s="26">
        <v>2930</v>
      </c>
      <c r="M2939" s="58">
        <v>16115682.454431875</v>
      </c>
      <c r="O2939" s="26">
        <v>2930</v>
      </c>
      <c r="P2939" s="58">
        <v>16115682.454431875</v>
      </c>
    </row>
    <row r="2940" spans="12:16" x14ac:dyDescent="0.3">
      <c r="L2940" s="26">
        <v>2931</v>
      </c>
      <c r="M2940" s="58">
        <v>0</v>
      </c>
      <c r="O2940" s="26">
        <v>2931</v>
      </c>
      <c r="P2940" s="58">
        <v>0</v>
      </c>
    </row>
    <row r="2941" spans="12:16" x14ac:dyDescent="0.3">
      <c r="L2941" s="26">
        <v>2932</v>
      </c>
      <c r="M2941" s="58">
        <v>0</v>
      </c>
      <c r="O2941" s="26">
        <v>2932</v>
      </c>
      <c r="P2941" s="58">
        <v>0</v>
      </c>
    </row>
    <row r="2942" spans="12:16" x14ac:dyDescent="0.3">
      <c r="L2942" s="26">
        <v>2933</v>
      </c>
      <c r="M2942" s="58">
        <v>0</v>
      </c>
      <c r="O2942" s="26">
        <v>2933</v>
      </c>
      <c r="P2942" s="58">
        <v>0</v>
      </c>
    </row>
    <row r="2943" spans="12:16" x14ac:dyDescent="0.3">
      <c r="L2943" s="26">
        <v>2934</v>
      </c>
      <c r="M2943" s="58">
        <v>23690308.829762127</v>
      </c>
      <c r="O2943" s="26">
        <v>2934</v>
      </c>
      <c r="P2943" s="58">
        <v>17397564.172396529</v>
      </c>
    </row>
    <row r="2944" spans="12:16" x14ac:dyDescent="0.3">
      <c r="L2944" s="26">
        <v>2935</v>
      </c>
      <c r="M2944" s="58">
        <v>37945203.563850865</v>
      </c>
      <c r="O2944" s="26">
        <v>2935</v>
      </c>
      <c r="P2944" s="58">
        <v>28961852.402028337</v>
      </c>
    </row>
    <row r="2945" spans="12:16" x14ac:dyDescent="0.3">
      <c r="L2945" s="26">
        <v>2936</v>
      </c>
      <c r="M2945" s="58">
        <v>29168901.181938253</v>
      </c>
      <c r="O2945" s="26">
        <v>2936</v>
      </c>
      <c r="P2945" s="58">
        <v>6117531.1459726011</v>
      </c>
    </row>
    <row r="2946" spans="12:16" x14ac:dyDescent="0.3">
      <c r="L2946" s="26">
        <v>2937</v>
      </c>
      <c r="M2946" s="58">
        <v>23953338.881453093</v>
      </c>
      <c r="O2946" s="26">
        <v>2937</v>
      </c>
      <c r="P2946" s="58">
        <v>23953338.881453093</v>
      </c>
    </row>
    <row r="2947" spans="12:16" x14ac:dyDescent="0.3">
      <c r="L2947" s="26">
        <v>2938</v>
      </c>
      <c r="M2947" s="58">
        <v>13956820.169555141</v>
      </c>
      <c r="O2947" s="26">
        <v>2938</v>
      </c>
      <c r="P2947" s="58">
        <v>13956820.169555141</v>
      </c>
    </row>
    <row r="2948" spans="12:16" x14ac:dyDescent="0.3">
      <c r="L2948" s="26">
        <v>2939</v>
      </c>
      <c r="M2948" s="58">
        <v>0</v>
      </c>
      <c r="O2948" s="26">
        <v>2939</v>
      </c>
      <c r="P2948" s="58">
        <v>0</v>
      </c>
    </row>
    <row r="2949" spans="12:16" x14ac:dyDescent="0.3">
      <c r="L2949" s="26">
        <v>2940</v>
      </c>
      <c r="M2949" s="58">
        <v>8620476.4428019747</v>
      </c>
      <c r="O2949" s="26">
        <v>2940</v>
      </c>
      <c r="P2949" s="58">
        <v>8620476.4428019747</v>
      </c>
    </row>
    <row r="2950" spans="12:16" x14ac:dyDescent="0.3">
      <c r="L2950" s="26">
        <v>2941</v>
      </c>
      <c r="M2950" s="58">
        <v>0</v>
      </c>
      <c r="O2950" s="26">
        <v>2941</v>
      </c>
      <c r="P2950" s="58">
        <v>0</v>
      </c>
    </row>
    <row r="2951" spans="12:16" x14ac:dyDescent="0.3">
      <c r="L2951" s="26">
        <v>2942</v>
      </c>
      <c r="M2951" s="58">
        <v>10590760.086509706</v>
      </c>
      <c r="O2951" s="26">
        <v>2942</v>
      </c>
      <c r="P2951" s="58">
        <v>10590760.086509706</v>
      </c>
    </row>
    <row r="2952" spans="12:16" x14ac:dyDescent="0.3">
      <c r="L2952" s="26">
        <v>2943</v>
      </c>
      <c r="M2952" s="58">
        <v>15162729.083613656</v>
      </c>
      <c r="O2952" s="26">
        <v>2943</v>
      </c>
      <c r="P2952" s="58">
        <v>15162729.083613656</v>
      </c>
    </row>
    <row r="2953" spans="12:16" x14ac:dyDescent="0.3">
      <c r="L2953" s="26">
        <v>2944</v>
      </c>
      <c r="M2953" s="58">
        <v>0</v>
      </c>
      <c r="O2953" s="26">
        <v>2944</v>
      </c>
      <c r="P2953" s="58">
        <v>0</v>
      </c>
    </row>
    <row r="2954" spans="12:16" x14ac:dyDescent="0.3">
      <c r="L2954" s="26">
        <v>2945</v>
      </c>
      <c r="M2954" s="58">
        <v>0</v>
      </c>
      <c r="O2954" s="26">
        <v>2945</v>
      </c>
      <c r="P2954" s="58">
        <v>0</v>
      </c>
    </row>
    <row r="2955" spans="12:16" x14ac:dyDescent="0.3">
      <c r="L2955" s="26">
        <v>2946</v>
      </c>
      <c r="M2955" s="58">
        <v>30165761.882229302</v>
      </c>
      <c r="O2955" s="26">
        <v>2946</v>
      </c>
      <c r="P2955" s="58">
        <v>23223837.694325674</v>
      </c>
    </row>
    <row r="2956" spans="12:16" x14ac:dyDescent="0.3">
      <c r="L2956" s="26">
        <v>2947</v>
      </c>
      <c r="M2956" s="58">
        <v>0</v>
      </c>
      <c r="O2956" s="26">
        <v>2947</v>
      </c>
      <c r="P2956" s="58">
        <v>0</v>
      </c>
    </row>
    <row r="2957" spans="12:16" x14ac:dyDescent="0.3">
      <c r="L2957" s="26">
        <v>2948</v>
      </c>
      <c r="M2957" s="58">
        <v>11411009.455062911</v>
      </c>
      <c r="O2957" s="26">
        <v>2948</v>
      </c>
      <c r="P2957" s="58">
        <v>11411009.455062911</v>
      </c>
    </row>
    <row r="2958" spans="12:16" x14ac:dyDescent="0.3">
      <c r="L2958" s="26">
        <v>2949</v>
      </c>
      <c r="M2958" s="58">
        <v>7747658.989153781</v>
      </c>
      <c r="O2958" s="26">
        <v>2949</v>
      </c>
      <c r="P2958" s="58">
        <v>7747658.989153781</v>
      </c>
    </row>
    <row r="2959" spans="12:16" x14ac:dyDescent="0.3">
      <c r="L2959" s="26">
        <v>2950</v>
      </c>
      <c r="M2959" s="58">
        <v>0</v>
      </c>
      <c r="O2959" s="26">
        <v>2950</v>
      </c>
      <c r="P2959" s="58">
        <v>0</v>
      </c>
    </row>
    <row r="2960" spans="12:16" x14ac:dyDescent="0.3">
      <c r="L2960" s="26">
        <v>2951</v>
      </c>
      <c r="M2960" s="58">
        <v>25662506.022462398</v>
      </c>
      <c r="O2960" s="26">
        <v>2951</v>
      </c>
      <c r="P2960" s="58">
        <v>25662506.022462398</v>
      </c>
    </row>
    <row r="2961" spans="12:16" x14ac:dyDescent="0.3">
      <c r="L2961" s="26">
        <v>2952</v>
      </c>
      <c r="M2961" s="58">
        <v>20080529.226792324</v>
      </c>
      <c r="O2961" s="26">
        <v>2952</v>
      </c>
      <c r="P2961" s="58">
        <v>20080529.226792324</v>
      </c>
    </row>
    <row r="2962" spans="12:16" x14ac:dyDescent="0.3">
      <c r="L2962" s="26">
        <v>2953</v>
      </c>
      <c r="M2962" s="58">
        <v>19080107.361646935</v>
      </c>
      <c r="O2962" s="26">
        <v>2953</v>
      </c>
      <c r="P2962" s="58">
        <v>19080107.361646935</v>
      </c>
    </row>
    <row r="2963" spans="12:16" x14ac:dyDescent="0.3">
      <c r="L2963" s="26">
        <v>2954</v>
      </c>
      <c r="M2963" s="58">
        <v>25415687.282980241</v>
      </c>
      <c r="O2963" s="26">
        <v>2954</v>
      </c>
      <c r="P2963" s="58">
        <v>25415687.282980241</v>
      </c>
    </row>
    <row r="2964" spans="12:16" x14ac:dyDescent="0.3">
      <c r="L2964" s="26">
        <v>2955</v>
      </c>
      <c r="M2964" s="58">
        <v>0</v>
      </c>
      <c r="O2964" s="26">
        <v>2955</v>
      </c>
      <c r="P2964" s="58">
        <v>0</v>
      </c>
    </row>
    <row r="2965" spans="12:16" x14ac:dyDescent="0.3">
      <c r="L2965" s="26">
        <v>2956</v>
      </c>
      <c r="M2965" s="58">
        <v>0</v>
      </c>
      <c r="O2965" s="26">
        <v>2956</v>
      </c>
      <c r="P2965" s="58">
        <v>0</v>
      </c>
    </row>
    <row r="2966" spans="12:16" x14ac:dyDescent="0.3">
      <c r="L2966" s="26">
        <v>2957</v>
      </c>
      <c r="M2966" s="58">
        <v>0</v>
      </c>
      <c r="O2966" s="26">
        <v>2957</v>
      </c>
      <c r="P2966" s="58">
        <v>0</v>
      </c>
    </row>
    <row r="2967" spans="12:16" x14ac:dyDescent="0.3">
      <c r="L2967" s="26">
        <v>2958</v>
      </c>
      <c r="M2967" s="58">
        <v>25881907.903983586</v>
      </c>
      <c r="O2967" s="26">
        <v>2958</v>
      </c>
      <c r="P2967" s="58">
        <v>25881907.903983586</v>
      </c>
    </row>
    <row r="2968" spans="12:16" x14ac:dyDescent="0.3">
      <c r="L2968" s="26">
        <v>2959</v>
      </c>
      <c r="M2968" s="58">
        <v>9463582.491699988</v>
      </c>
      <c r="O2968" s="26">
        <v>2959</v>
      </c>
      <c r="P2968" s="58">
        <v>0</v>
      </c>
    </row>
    <row r="2969" spans="12:16" x14ac:dyDescent="0.3">
      <c r="L2969" s="26">
        <v>2960</v>
      </c>
      <c r="M2969" s="58">
        <v>14548987.193476753</v>
      </c>
      <c r="O2969" s="26">
        <v>2960</v>
      </c>
      <c r="P2969" s="58">
        <v>14548987.193476753</v>
      </c>
    </row>
    <row r="2970" spans="12:16" x14ac:dyDescent="0.3">
      <c r="L2970" s="26">
        <v>2961</v>
      </c>
      <c r="M2970" s="58">
        <v>11276848.397050507</v>
      </c>
      <c r="O2970" s="26">
        <v>2961</v>
      </c>
      <c r="P2970" s="58">
        <v>11276848.397050507</v>
      </c>
    </row>
    <row r="2971" spans="12:16" x14ac:dyDescent="0.3">
      <c r="L2971" s="26">
        <v>2962</v>
      </c>
      <c r="M2971" s="58">
        <v>0</v>
      </c>
      <c r="O2971" s="26">
        <v>2962</v>
      </c>
      <c r="P2971" s="58">
        <v>0</v>
      </c>
    </row>
    <row r="2972" spans="12:16" x14ac:dyDescent="0.3">
      <c r="L2972" s="26">
        <v>2963</v>
      </c>
      <c r="M2972" s="58">
        <v>12063357.94889934</v>
      </c>
      <c r="O2972" s="26">
        <v>2963</v>
      </c>
      <c r="P2972" s="58">
        <v>12063357.94889934</v>
      </c>
    </row>
    <row r="2973" spans="12:16" x14ac:dyDescent="0.3">
      <c r="L2973" s="26">
        <v>2964</v>
      </c>
      <c r="M2973" s="58">
        <v>0</v>
      </c>
      <c r="O2973" s="26">
        <v>2964</v>
      </c>
      <c r="P2973" s="58">
        <v>0</v>
      </c>
    </row>
    <row r="2974" spans="12:16" x14ac:dyDescent="0.3">
      <c r="L2974" s="26">
        <v>2965</v>
      </c>
      <c r="M2974" s="58">
        <v>0</v>
      </c>
      <c r="O2974" s="26">
        <v>2965</v>
      </c>
      <c r="P2974" s="58">
        <v>0</v>
      </c>
    </row>
    <row r="2975" spans="12:16" x14ac:dyDescent="0.3">
      <c r="L2975" s="26">
        <v>2966</v>
      </c>
      <c r="M2975" s="58">
        <v>5502680.7393444814</v>
      </c>
      <c r="O2975" s="26">
        <v>2966</v>
      </c>
      <c r="P2975" s="58">
        <v>5502680.7393444814</v>
      </c>
    </row>
    <row r="2976" spans="12:16" x14ac:dyDescent="0.3">
      <c r="L2976" s="26">
        <v>2967</v>
      </c>
      <c r="M2976" s="58">
        <v>26619296.022081129</v>
      </c>
      <c r="O2976" s="26">
        <v>2967</v>
      </c>
      <c r="P2976" s="58">
        <v>0</v>
      </c>
    </row>
    <row r="2977" spans="12:16" x14ac:dyDescent="0.3">
      <c r="L2977" s="26">
        <v>2968</v>
      </c>
      <c r="M2977" s="58">
        <v>6256426.3930310383</v>
      </c>
      <c r="O2977" s="26">
        <v>2968</v>
      </c>
      <c r="P2977" s="58">
        <v>6256426.3930310383</v>
      </c>
    </row>
    <row r="2978" spans="12:16" x14ac:dyDescent="0.3">
      <c r="L2978" s="26">
        <v>2969</v>
      </c>
      <c r="M2978" s="58">
        <v>0</v>
      </c>
      <c r="O2978" s="26">
        <v>2969</v>
      </c>
      <c r="P2978" s="58">
        <v>0</v>
      </c>
    </row>
    <row r="2979" spans="12:16" x14ac:dyDescent="0.3">
      <c r="L2979" s="26">
        <v>2970</v>
      </c>
      <c r="M2979" s="58">
        <v>0</v>
      </c>
      <c r="O2979" s="26">
        <v>2970</v>
      </c>
      <c r="P2979" s="58">
        <v>0</v>
      </c>
    </row>
    <row r="2980" spans="12:16" x14ac:dyDescent="0.3">
      <c r="L2980" s="26">
        <v>2971</v>
      </c>
      <c r="M2980" s="58">
        <v>0</v>
      </c>
      <c r="O2980" s="26">
        <v>2971</v>
      </c>
      <c r="P2980" s="58">
        <v>0</v>
      </c>
    </row>
    <row r="2981" spans="12:16" x14ac:dyDescent="0.3">
      <c r="L2981" s="26">
        <v>2972</v>
      </c>
      <c r="M2981" s="58">
        <v>8480379.6725534834</v>
      </c>
      <c r="O2981" s="26">
        <v>2972</v>
      </c>
      <c r="P2981" s="58">
        <v>8480379.6725534834</v>
      </c>
    </row>
    <row r="2982" spans="12:16" x14ac:dyDescent="0.3">
      <c r="L2982" s="26">
        <v>2973</v>
      </c>
      <c r="M2982" s="58">
        <v>8331522.9834521161</v>
      </c>
      <c r="O2982" s="26">
        <v>2973</v>
      </c>
      <c r="P2982" s="58">
        <v>8331522.9834521161</v>
      </c>
    </row>
    <row r="2983" spans="12:16" x14ac:dyDescent="0.3">
      <c r="L2983" s="26">
        <v>2974</v>
      </c>
      <c r="M2983" s="58">
        <v>15834227.538642574</v>
      </c>
      <c r="O2983" s="26">
        <v>2974</v>
      </c>
      <c r="P2983" s="58">
        <v>15834227.538642574</v>
      </c>
    </row>
    <row r="2984" spans="12:16" x14ac:dyDescent="0.3">
      <c r="L2984" s="26">
        <v>2975</v>
      </c>
      <c r="M2984" s="58">
        <v>16951057.121349644</v>
      </c>
      <c r="O2984" s="26">
        <v>2975</v>
      </c>
      <c r="P2984" s="58">
        <v>16951057.121349644</v>
      </c>
    </row>
    <row r="2985" spans="12:16" x14ac:dyDescent="0.3">
      <c r="L2985" s="26">
        <v>2976</v>
      </c>
      <c r="M2985" s="58">
        <v>0</v>
      </c>
      <c r="O2985" s="26">
        <v>2976</v>
      </c>
      <c r="P2985" s="58">
        <v>0</v>
      </c>
    </row>
    <row r="2986" spans="12:16" x14ac:dyDescent="0.3">
      <c r="L2986" s="26">
        <v>2977</v>
      </c>
      <c r="M2986" s="58">
        <v>26458319.952573135</v>
      </c>
      <c r="O2986" s="26">
        <v>2977</v>
      </c>
      <c r="P2986" s="58">
        <v>13359324.488072868</v>
      </c>
    </row>
    <row r="2987" spans="12:16" x14ac:dyDescent="0.3">
      <c r="L2987" s="26">
        <v>2978</v>
      </c>
      <c r="M2987" s="58">
        <v>5716949.7651466625</v>
      </c>
      <c r="O2987" s="26">
        <v>2978</v>
      </c>
      <c r="P2987" s="58">
        <v>5716949.7651466625</v>
      </c>
    </row>
    <row r="2988" spans="12:16" x14ac:dyDescent="0.3">
      <c r="L2988" s="26">
        <v>2979</v>
      </c>
      <c r="M2988" s="58">
        <v>0</v>
      </c>
      <c r="O2988" s="26">
        <v>2979</v>
      </c>
      <c r="P2988" s="58">
        <v>0</v>
      </c>
    </row>
    <row r="2989" spans="12:16" x14ac:dyDescent="0.3">
      <c r="L2989" s="26">
        <v>2980</v>
      </c>
      <c r="M2989" s="58">
        <v>27967709.552571587</v>
      </c>
      <c r="O2989" s="26">
        <v>2980</v>
      </c>
      <c r="P2989" s="58">
        <v>0</v>
      </c>
    </row>
    <row r="2990" spans="12:16" x14ac:dyDescent="0.3">
      <c r="L2990" s="26">
        <v>2981</v>
      </c>
      <c r="M2990" s="58">
        <v>0</v>
      </c>
      <c r="O2990" s="26">
        <v>2981</v>
      </c>
      <c r="P2990" s="58">
        <v>0</v>
      </c>
    </row>
    <row r="2991" spans="12:16" x14ac:dyDescent="0.3">
      <c r="L2991" s="26">
        <v>2982</v>
      </c>
      <c r="M2991" s="58">
        <v>10814194.581516223</v>
      </c>
      <c r="O2991" s="26">
        <v>2982</v>
      </c>
      <c r="P2991" s="58">
        <v>10814194.581516223</v>
      </c>
    </row>
    <row r="2992" spans="12:16" x14ac:dyDescent="0.3">
      <c r="L2992" s="26">
        <v>2983</v>
      </c>
      <c r="M2992" s="58">
        <v>0</v>
      </c>
      <c r="O2992" s="26">
        <v>2983</v>
      </c>
      <c r="P2992" s="58">
        <v>0</v>
      </c>
    </row>
    <row r="2993" spans="12:16" x14ac:dyDescent="0.3">
      <c r="L2993" s="26">
        <v>2984</v>
      </c>
      <c r="M2993" s="58">
        <v>11674686.356588883</v>
      </c>
      <c r="O2993" s="26">
        <v>2984</v>
      </c>
      <c r="P2993" s="58">
        <v>11674686.356588883</v>
      </c>
    </row>
    <row r="2994" spans="12:16" x14ac:dyDescent="0.3">
      <c r="L2994" s="26">
        <v>2985</v>
      </c>
      <c r="M2994" s="58">
        <v>0</v>
      </c>
      <c r="O2994" s="26">
        <v>2985</v>
      </c>
      <c r="P2994" s="58">
        <v>0</v>
      </c>
    </row>
    <row r="2995" spans="12:16" x14ac:dyDescent="0.3">
      <c r="L2995" s="26">
        <v>2986</v>
      </c>
      <c r="M2995" s="58">
        <v>0</v>
      </c>
      <c r="O2995" s="26">
        <v>2986</v>
      </c>
      <c r="P2995" s="58">
        <v>0</v>
      </c>
    </row>
    <row r="2996" spans="12:16" x14ac:dyDescent="0.3">
      <c r="L2996" s="26">
        <v>2987</v>
      </c>
      <c r="M2996" s="58">
        <v>0</v>
      </c>
      <c r="O2996" s="26">
        <v>2987</v>
      </c>
      <c r="P2996" s="58">
        <v>0</v>
      </c>
    </row>
    <row r="2997" spans="12:16" x14ac:dyDescent="0.3">
      <c r="L2997" s="26">
        <v>2988</v>
      </c>
      <c r="M2997" s="58">
        <v>26866894.409791216</v>
      </c>
      <c r="O2997" s="26">
        <v>2988</v>
      </c>
      <c r="P2997" s="58">
        <v>0</v>
      </c>
    </row>
    <row r="2998" spans="12:16" x14ac:dyDescent="0.3">
      <c r="L2998" s="26">
        <v>2989</v>
      </c>
      <c r="M2998" s="58">
        <v>0</v>
      </c>
      <c r="O2998" s="26">
        <v>2989</v>
      </c>
      <c r="P2998" s="58">
        <v>0</v>
      </c>
    </row>
    <row r="2999" spans="12:16" x14ac:dyDescent="0.3">
      <c r="L2999" s="26">
        <v>2990</v>
      </c>
      <c r="M2999" s="58">
        <v>0</v>
      </c>
      <c r="O2999" s="26">
        <v>2990</v>
      </c>
      <c r="P2999" s="58">
        <v>0</v>
      </c>
    </row>
    <row r="3000" spans="12:16" x14ac:dyDescent="0.3">
      <c r="L3000" s="26">
        <v>2991</v>
      </c>
      <c r="M3000" s="58">
        <v>0</v>
      </c>
      <c r="O3000" s="26">
        <v>2991</v>
      </c>
      <c r="P3000" s="58">
        <v>0</v>
      </c>
    </row>
    <row r="3001" spans="12:16" x14ac:dyDescent="0.3">
      <c r="L3001" s="26">
        <v>2992</v>
      </c>
      <c r="M3001" s="58">
        <v>0</v>
      </c>
      <c r="O3001" s="26">
        <v>2992</v>
      </c>
      <c r="P3001" s="58">
        <v>0</v>
      </c>
    </row>
    <row r="3002" spans="12:16" x14ac:dyDescent="0.3">
      <c r="L3002" s="26">
        <v>2993</v>
      </c>
      <c r="M3002" s="58">
        <v>0</v>
      </c>
      <c r="O3002" s="26">
        <v>2993</v>
      </c>
      <c r="P3002" s="58">
        <v>0</v>
      </c>
    </row>
    <row r="3003" spans="12:16" x14ac:dyDescent="0.3">
      <c r="L3003" s="26">
        <v>2994</v>
      </c>
      <c r="M3003" s="58">
        <v>25423875.449313246</v>
      </c>
      <c r="O3003" s="26">
        <v>2994</v>
      </c>
      <c r="P3003" s="58">
        <v>25423875.449313246</v>
      </c>
    </row>
    <row r="3004" spans="12:16" x14ac:dyDescent="0.3">
      <c r="L3004" s="26">
        <v>2995</v>
      </c>
      <c r="M3004" s="58">
        <v>9142085.0972955283</v>
      </c>
      <c r="O3004" s="26">
        <v>2995</v>
      </c>
      <c r="P3004" s="58">
        <v>9142085.0972955283</v>
      </c>
    </row>
    <row r="3005" spans="12:16" x14ac:dyDescent="0.3">
      <c r="L3005" s="26">
        <v>2996</v>
      </c>
      <c r="M3005" s="58">
        <v>8885159.8669721782</v>
      </c>
      <c r="O3005" s="26">
        <v>2996</v>
      </c>
      <c r="P3005" s="58">
        <v>8885159.8669721782</v>
      </c>
    </row>
    <row r="3006" spans="12:16" x14ac:dyDescent="0.3">
      <c r="L3006" s="26">
        <v>2997</v>
      </c>
      <c r="M3006" s="58">
        <v>45059197.343196355</v>
      </c>
      <c r="O3006" s="26">
        <v>2997</v>
      </c>
      <c r="P3006" s="58">
        <v>45059197.343196355</v>
      </c>
    </row>
    <row r="3007" spans="12:16" x14ac:dyDescent="0.3">
      <c r="L3007" s="26">
        <v>2998</v>
      </c>
      <c r="M3007" s="58">
        <v>0</v>
      </c>
      <c r="O3007" s="26">
        <v>2998</v>
      </c>
      <c r="P3007" s="58">
        <v>0</v>
      </c>
    </row>
    <row r="3008" spans="12:16" x14ac:dyDescent="0.3">
      <c r="L3008" s="26">
        <v>2999</v>
      </c>
      <c r="M3008" s="58">
        <v>19701889.40387328</v>
      </c>
      <c r="O3008" s="26">
        <v>2999</v>
      </c>
      <c r="P3008" s="58">
        <v>19701889.40387328</v>
      </c>
    </row>
    <row r="3009" spans="12:16" x14ac:dyDescent="0.3">
      <c r="L3009" s="26">
        <v>3000</v>
      </c>
      <c r="M3009" s="58">
        <v>0</v>
      </c>
      <c r="O3009" s="26">
        <v>3000</v>
      </c>
      <c r="P3009" s="58">
        <v>0</v>
      </c>
    </row>
    <row r="3010" spans="12:16" x14ac:dyDescent="0.3">
      <c r="L3010" s="26">
        <v>3001</v>
      </c>
      <c r="M3010" s="58">
        <v>38625808.141189381</v>
      </c>
      <c r="O3010" s="26">
        <v>3001</v>
      </c>
      <c r="P3010" s="58">
        <v>30823603.517053165</v>
      </c>
    </row>
    <row r="3011" spans="12:16" x14ac:dyDescent="0.3">
      <c r="L3011" s="26">
        <v>3002</v>
      </c>
      <c r="M3011" s="58">
        <v>12708019.616050871</v>
      </c>
      <c r="O3011" s="26">
        <v>3002</v>
      </c>
      <c r="P3011" s="58">
        <v>0</v>
      </c>
    </row>
    <row r="3012" spans="12:16" x14ac:dyDescent="0.3">
      <c r="L3012" s="26">
        <v>3003</v>
      </c>
      <c r="M3012" s="58">
        <v>32616442.263964847</v>
      </c>
      <c r="O3012" s="26">
        <v>3003</v>
      </c>
      <c r="P3012" s="58">
        <v>32616442.263964847</v>
      </c>
    </row>
    <row r="3013" spans="12:16" x14ac:dyDescent="0.3">
      <c r="L3013" s="26">
        <v>3004</v>
      </c>
      <c r="M3013" s="58">
        <v>28022657.29746718</v>
      </c>
      <c r="O3013" s="26">
        <v>3004</v>
      </c>
      <c r="P3013" s="58">
        <v>28022657.29746718</v>
      </c>
    </row>
    <row r="3014" spans="12:16" x14ac:dyDescent="0.3">
      <c r="L3014" s="26">
        <v>3005</v>
      </c>
      <c r="M3014" s="58">
        <v>0</v>
      </c>
      <c r="O3014" s="26">
        <v>3005</v>
      </c>
      <c r="P3014" s="58">
        <v>0</v>
      </c>
    </row>
    <row r="3015" spans="12:16" x14ac:dyDescent="0.3">
      <c r="L3015" s="26">
        <v>3006</v>
      </c>
      <c r="M3015" s="58">
        <v>0</v>
      </c>
      <c r="O3015" s="26">
        <v>3006</v>
      </c>
      <c r="P3015" s="58">
        <v>0</v>
      </c>
    </row>
    <row r="3016" spans="12:16" x14ac:dyDescent="0.3">
      <c r="L3016" s="26">
        <v>3007</v>
      </c>
      <c r="M3016" s="58">
        <v>10074951.345538896</v>
      </c>
      <c r="O3016" s="26">
        <v>3007</v>
      </c>
      <c r="P3016" s="58">
        <v>0</v>
      </c>
    </row>
    <row r="3017" spans="12:16" x14ac:dyDescent="0.3">
      <c r="L3017" s="26">
        <v>3008</v>
      </c>
      <c r="M3017" s="58">
        <v>0</v>
      </c>
      <c r="O3017" s="26">
        <v>3008</v>
      </c>
      <c r="P3017" s="58">
        <v>0</v>
      </c>
    </row>
    <row r="3018" spans="12:16" x14ac:dyDescent="0.3">
      <c r="L3018" s="26">
        <v>3009</v>
      </c>
      <c r="M3018" s="58">
        <v>0</v>
      </c>
      <c r="O3018" s="26">
        <v>3009</v>
      </c>
      <c r="P3018" s="58">
        <v>0</v>
      </c>
    </row>
    <row r="3019" spans="12:16" x14ac:dyDescent="0.3">
      <c r="L3019" s="26">
        <v>3010</v>
      </c>
      <c r="M3019" s="58">
        <v>10106294.124946935</v>
      </c>
      <c r="O3019" s="26">
        <v>3010</v>
      </c>
      <c r="P3019" s="58">
        <v>0</v>
      </c>
    </row>
    <row r="3020" spans="12:16" x14ac:dyDescent="0.3">
      <c r="L3020" s="26">
        <v>3011</v>
      </c>
      <c r="M3020" s="58">
        <v>0</v>
      </c>
      <c r="O3020" s="26">
        <v>3011</v>
      </c>
      <c r="P3020" s="58">
        <v>0</v>
      </c>
    </row>
    <row r="3021" spans="12:16" x14ac:dyDescent="0.3">
      <c r="L3021" s="26">
        <v>3012</v>
      </c>
      <c r="M3021" s="58">
        <v>0</v>
      </c>
      <c r="O3021" s="26">
        <v>3012</v>
      </c>
      <c r="P3021" s="58">
        <v>0</v>
      </c>
    </row>
    <row r="3022" spans="12:16" x14ac:dyDescent="0.3">
      <c r="L3022" s="26">
        <v>3013</v>
      </c>
      <c r="M3022" s="58">
        <v>0</v>
      </c>
      <c r="O3022" s="26">
        <v>3013</v>
      </c>
      <c r="P3022" s="58">
        <v>0</v>
      </c>
    </row>
    <row r="3023" spans="12:16" x14ac:dyDescent="0.3">
      <c r="L3023" s="26">
        <v>3014</v>
      </c>
      <c r="M3023" s="58">
        <v>0</v>
      </c>
      <c r="O3023" s="26">
        <v>3014</v>
      </c>
      <c r="P3023" s="58">
        <v>0</v>
      </c>
    </row>
    <row r="3024" spans="12:16" x14ac:dyDescent="0.3">
      <c r="L3024" s="26">
        <v>3015</v>
      </c>
      <c r="M3024" s="58">
        <v>0</v>
      </c>
      <c r="O3024" s="26">
        <v>3015</v>
      </c>
      <c r="P3024" s="58">
        <v>0</v>
      </c>
    </row>
    <row r="3025" spans="12:16" x14ac:dyDescent="0.3">
      <c r="L3025" s="26">
        <v>3016</v>
      </c>
      <c r="M3025" s="58">
        <v>0</v>
      </c>
      <c r="O3025" s="26">
        <v>3016</v>
      </c>
      <c r="P3025" s="58">
        <v>0</v>
      </c>
    </row>
    <row r="3026" spans="12:16" x14ac:dyDescent="0.3">
      <c r="L3026" s="26">
        <v>3017</v>
      </c>
      <c r="M3026" s="58">
        <v>8875238.0616300609</v>
      </c>
      <c r="O3026" s="26">
        <v>3017</v>
      </c>
      <c r="P3026" s="58">
        <v>0</v>
      </c>
    </row>
    <row r="3027" spans="12:16" x14ac:dyDescent="0.3">
      <c r="L3027" s="26">
        <v>3018</v>
      </c>
      <c r="M3027" s="58">
        <v>0</v>
      </c>
      <c r="O3027" s="26">
        <v>3018</v>
      </c>
      <c r="P3027" s="58">
        <v>0</v>
      </c>
    </row>
    <row r="3028" spans="12:16" x14ac:dyDescent="0.3">
      <c r="L3028" s="26">
        <v>3019</v>
      </c>
      <c r="M3028" s="58">
        <v>0</v>
      </c>
      <c r="O3028" s="26">
        <v>3019</v>
      </c>
      <c r="P3028" s="58">
        <v>0</v>
      </c>
    </row>
    <row r="3029" spans="12:16" x14ac:dyDescent="0.3">
      <c r="L3029" s="26">
        <v>3020</v>
      </c>
      <c r="M3029" s="58">
        <v>6120600.0175894201</v>
      </c>
      <c r="O3029" s="26">
        <v>3020</v>
      </c>
      <c r="P3029" s="58">
        <v>6120600.0175894201</v>
      </c>
    </row>
    <row r="3030" spans="12:16" x14ac:dyDescent="0.3">
      <c r="L3030" s="26">
        <v>3021</v>
      </c>
      <c r="M3030" s="58">
        <v>14011540.582135234</v>
      </c>
      <c r="O3030" s="26">
        <v>3021</v>
      </c>
      <c r="P3030" s="58">
        <v>14011540.582135234</v>
      </c>
    </row>
    <row r="3031" spans="12:16" x14ac:dyDescent="0.3">
      <c r="L3031" s="26">
        <v>3022</v>
      </c>
      <c r="M3031" s="58">
        <v>0</v>
      </c>
      <c r="O3031" s="26">
        <v>3022</v>
      </c>
      <c r="P3031" s="58">
        <v>0</v>
      </c>
    </row>
    <row r="3032" spans="12:16" x14ac:dyDescent="0.3">
      <c r="L3032" s="26">
        <v>3023</v>
      </c>
      <c r="M3032" s="58">
        <v>12582453.229527675</v>
      </c>
      <c r="O3032" s="26">
        <v>3023</v>
      </c>
      <c r="P3032" s="58">
        <v>12582453.229527675</v>
      </c>
    </row>
    <row r="3033" spans="12:16" x14ac:dyDescent="0.3">
      <c r="L3033" s="26">
        <v>3024</v>
      </c>
      <c r="M3033" s="58">
        <v>5071945.14921604</v>
      </c>
      <c r="O3033" s="26">
        <v>3024</v>
      </c>
      <c r="P3033" s="58">
        <v>5071945.14921604</v>
      </c>
    </row>
    <row r="3034" spans="12:16" x14ac:dyDescent="0.3">
      <c r="L3034" s="26">
        <v>3025</v>
      </c>
      <c r="M3034" s="58">
        <v>12443004.211450422</v>
      </c>
      <c r="O3034" s="26">
        <v>3025</v>
      </c>
      <c r="P3034" s="58">
        <v>12443004.211450422</v>
      </c>
    </row>
    <row r="3035" spans="12:16" x14ac:dyDescent="0.3">
      <c r="L3035" s="26">
        <v>3026</v>
      </c>
      <c r="M3035" s="58">
        <v>0</v>
      </c>
      <c r="O3035" s="26">
        <v>3026</v>
      </c>
      <c r="P3035" s="58">
        <v>0</v>
      </c>
    </row>
    <row r="3036" spans="12:16" x14ac:dyDescent="0.3">
      <c r="L3036" s="26">
        <v>3027</v>
      </c>
      <c r="M3036" s="58">
        <v>0</v>
      </c>
      <c r="O3036" s="26">
        <v>3027</v>
      </c>
      <c r="P3036" s="58">
        <v>0</v>
      </c>
    </row>
    <row r="3037" spans="12:16" x14ac:dyDescent="0.3">
      <c r="L3037" s="26">
        <v>3028</v>
      </c>
      <c r="M3037" s="58">
        <v>0</v>
      </c>
      <c r="O3037" s="26">
        <v>3028</v>
      </c>
      <c r="P3037" s="58">
        <v>0</v>
      </c>
    </row>
    <row r="3038" spans="12:16" x14ac:dyDescent="0.3">
      <c r="L3038" s="26">
        <v>3029</v>
      </c>
      <c r="M3038" s="58">
        <v>0</v>
      </c>
      <c r="O3038" s="26">
        <v>3029</v>
      </c>
      <c r="P3038" s="58">
        <v>0</v>
      </c>
    </row>
    <row r="3039" spans="12:16" x14ac:dyDescent="0.3">
      <c r="L3039" s="26">
        <v>3030</v>
      </c>
      <c r="M3039" s="58">
        <v>24496167.049421158</v>
      </c>
      <c r="O3039" s="26">
        <v>3030</v>
      </c>
      <c r="P3039" s="58">
        <v>24496167.049421158</v>
      </c>
    </row>
    <row r="3040" spans="12:16" x14ac:dyDescent="0.3">
      <c r="L3040" s="26">
        <v>3031</v>
      </c>
      <c r="M3040" s="58">
        <v>0</v>
      </c>
      <c r="O3040" s="26">
        <v>3031</v>
      </c>
      <c r="P3040" s="58">
        <v>0</v>
      </c>
    </row>
    <row r="3041" spans="12:16" x14ac:dyDescent="0.3">
      <c r="L3041" s="26">
        <v>3032</v>
      </c>
      <c r="M3041" s="58">
        <v>0</v>
      </c>
      <c r="O3041" s="26">
        <v>3032</v>
      </c>
      <c r="P3041" s="58">
        <v>0</v>
      </c>
    </row>
    <row r="3042" spans="12:16" x14ac:dyDescent="0.3">
      <c r="L3042" s="26">
        <v>3033</v>
      </c>
      <c r="M3042" s="58">
        <v>27197189.113664575</v>
      </c>
      <c r="O3042" s="26">
        <v>3033</v>
      </c>
      <c r="P3042" s="58">
        <v>27197189.113664575</v>
      </c>
    </row>
    <row r="3043" spans="12:16" x14ac:dyDescent="0.3">
      <c r="L3043" s="26">
        <v>3034</v>
      </c>
      <c r="M3043" s="58">
        <v>0</v>
      </c>
      <c r="O3043" s="26">
        <v>3034</v>
      </c>
      <c r="P3043" s="58">
        <v>0</v>
      </c>
    </row>
    <row r="3044" spans="12:16" x14ac:dyDescent="0.3">
      <c r="L3044" s="26">
        <v>3035</v>
      </c>
      <c r="M3044" s="58">
        <v>6853307.2467562547</v>
      </c>
      <c r="O3044" s="26">
        <v>3035</v>
      </c>
      <c r="P3044" s="58">
        <v>6853307.2467562547</v>
      </c>
    </row>
    <row r="3045" spans="12:16" x14ac:dyDescent="0.3">
      <c r="L3045" s="26">
        <v>3036</v>
      </c>
      <c r="M3045" s="58">
        <v>18734312.464966282</v>
      </c>
      <c r="O3045" s="26">
        <v>3036</v>
      </c>
      <c r="P3045" s="58">
        <v>18734312.464966282</v>
      </c>
    </row>
    <row r="3046" spans="12:16" x14ac:dyDescent="0.3">
      <c r="L3046" s="26">
        <v>3037</v>
      </c>
      <c r="M3046" s="58">
        <v>0</v>
      </c>
      <c r="O3046" s="26">
        <v>3037</v>
      </c>
      <c r="P3046" s="58">
        <v>0</v>
      </c>
    </row>
    <row r="3047" spans="12:16" x14ac:dyDescent="0.3">
      <c r="L3047" s="26">
        <v>3038</v>
      </c>
      <c r="M3047" s="58">
        <v>0</v>
      </c>
      <c r="O3047" s="26">
        <v>3038</v>
      </c>
      <c r="P3047" s="58">
        <v>0</v>
      </c>
    </row>
    <row r="3048" spans="12:16" x14ac:dyDescent="0.3">
      <c r="L3048" s="26">
        <v>3039</v>
      </c>
      <c r="M3048" s="58">
        <v>0</v>
      </c>
      <c r="O3048" s="26">
        <v>3039</v>
      </c>
      <c r="P3048" s="58">
        <v>0</v>
      </c>
    </row>
    <row r="3049" spans="12:16" x14ac:dyDescent="0.3">
      <c r="L3049" s="26">
        <v>3040</v>
      </c>
      <c r="M3049" s="58">
        <v>0</v>
      </c>
      <c r="O3049" s="26">
        <v>3040</v>
      </c>
      <c r="P3049" s="58">
        <v>0</v>
      </c>
    </row>
    <row r="3050" spans="12:16" x14ac:dyDescent="0.3">
      <c r="L3050" s="26">
        <v>3041</v>
      </c>
      <c r="M3050" s="58">
        <v>6550056.5650569685</v>
      </c>
      <c r="O3050" s="26">
        <v>3041</v>
      </c>
      <c r="P3050" s="58">
        <v>6550056.5650569685</v>
      </c>
    </row>
    <row r="3051" spans="12:16" x14ac:dyDescent="0.3">
      <c r="L3051" s="26">
        <v>3042</v>
      </c>
      <c r="M3051" s="58">
        <v>17190525.605254453</v>
      </c>
      <c r="O3051" s="26">
        <v>3042</v>
      </c>
      <c r="P3051" s="58">
        <v>17190525.605254453</v>
      </c>
    </row>
    <row r="3052" spans="12:16" x14ac:dyDescent="0.3">
      <c r="L3052" s="26">
        <v>3043</v>
      </c>
      <c r="M3052" s="58">
        <v>15275209.261349292</v>
      </c>
      <c r="O3052" s="26">
        <v>3043</v>
      </c>
      <c r="P3052" s="58">
        <v>15275209.261349292</v>
      </c>
    </row>
    <row r="3053" spans="12:16" x14ac:dyDescent="0.3">
      <c r="L3053" s="26">
        <v>3044</v>
      </c>
      <c r="M3053" s="58">
        <v>0</v>
      </c>
      <c r="O3053" s="26">
        <v>3044</v>
      </c>
      <c r="P3053" s="58">
        <v>0</v>
      </c>
    </row>
    <row r="3054" spans="12:16" x14ac:dyDescent="0.3">
      <c r="L3054" s="26">
        <v>3045</v>
      </c>
      <c r="M3054" s="58">
        <v>18706207.892325014</v>
      </c>
      <c r="O3054" s="26">
        <v>3045</v>
      </c>
      <c r="P3054" s="58">
        <v>18706207.892325014</v>
      </c>
    </row>
    <row r="3055" spans="12:16" x14ac:dyDescent="0.3">
      <c r="L3055" s="26">
        <v>3046</v>
      </c>
      <c r="M3055" s="58">
        <v>0</v>
      </c>
      <c r="O3055" s="26">
        <v>3046</v>
      </c>
      <c r="P3055" s="58">
        <v>0</v>
      </c>
    </row>
    <row r="3056" spans="12:16" x14ac:dyDescent="0.3">
      <c r="L3056" s="26">
        <v>3047</v>
      </c>
      <c r="M3056" s="58">
        <v>17933727.396403819</v>
      </c>
      <c r="O3056" s="26">
        <v>3047</v>
      </c>
      <c r="P3056" s="58">
        <v>17933727.396403819</v>
      </c>
    </row>
    <row r="3057" spans="12:16" x14ac:dyDescent="0.3">
      <c r="L3057" s="26">
        <v>3048</v>
      </c>
      <c r="M3057" s="58">
        <v>0</v>
      </c>
      <c r="O3057" s="26">
        <v>3048</v>
      </c>
      <c r="P3057" s="58">
        <v>0</v>
      </c>
    </row>
    <row r="3058" spans="12:16" x14ac:dyDescent="0.3">
      <c r="L3058" s="26">
        <v>3049</v>
      </c>
      <c r="M3058" s="58">
        <v>0</v>
      </c>
      <c r="O3058" s="26">
        <v>3049</v>
      </c>
      <c r="P3058" s="58">
        <v>0</v>
      </c>
    </row>
    <row r="3059" spans="12:16" x14ac:dyDescent="0.3">
      <c r="L3059" s="26">
        <v>3050</v>
      </c>
      <c r="M3059" s="58">
        <v>4513494.9608764891</v>
      </c>
      <c r="O3059" s="26">
        <v>3050</v>
      </c>
      <c r="P3059" s="58">
        <v>4513494.9608764891</v>
      </c>
    </row>
    <row r="3060" spans="12:16" x14ac:dyDescent="0.3">
      <c r="L3060" s="26">
        <v>3051</v>
      </c>
      <c r="M3060" s="58">
        <v>31265642.086975187</v>
      </c>
      <c r="O3060" s="26">
        <v>3051</v>
      </c>
      <c r="P3060" s="58">
        <v>31265642.086975187</v>
      </c>
    </row>
    <row r="3061" spans="12:16" x14ac:dyDescent="0.3">
      <c r="L3061" s="26">
        <v>3052</v>
      </c>
      <c r="M3061" s="58">
        <v>0</v>
      </c>
      <c r="O3061" s="26">
        <v>3052</v>
      </c>
      <c r="P3061" s="58">
        <v>0</v>
      </c>
    </row>
    <row r="3062" spans="12:16" x14ac:dyDescent="0.3">
      <c r="L3062" s="26">
        <v>3053</v>
      </c>
      <c r="M3062" s="58">
        <v>31278238.372276846</v>
      </c>
      <c r="O3062" s="26">
        <v>3053</v>
      </c>
      <c r="P3062" s="58">
        <v>31278238.372276846</v>
      </c>
    </row>
    <row r="3063" spans="12:16" x14ac:dyDescent="0.3">
      <c r="L3063" s="26">
        <v>3054</v>
      </c>
      <c r="M3063" s="58">
        <v>0</v>
      </c>
      <c r="O3063" s="26">
        <v>3054</v>
      </c>
      <c r="P3063" s="58">
        <v>0</v>
      </c>
    </row>
    <row r="3064" spans="12:16" x14ac:dyDescent="0.3">
      <c r="L3064" s="26">
        <v>3055</v>
      </c>
      <c r="M3064" s="58">
        <v>0</v>
      </c>
      <c r="O3064" s="26">
        <v>3055</v>
      </c>
      <c r="P3064" s="58">
        <v>0</v>
      </c>
    </row>
    <row r="3065" spans="12:16" x14ac:dyDescent="0.3">
      <c r="L3065" s="26">
        <v>3056</v>
      </c>
      <c r="M3065" s="58">
        <v>0</v>
      </c>
      <c r="O3065" s="26">
        <v>3056</v>
      </c>
      <c r="P3065" s="58">
        <v>0</v>
      </c>
    </row>
    <row r="3066" spans="12:16" x14ac:dyDescent="0.3">
      <c r="L3066" s="26">
        <v>3057</v>
      </c>
      <c r="M3066" s="58">
        <v>20109307.674087081</v>
      </c>
      <c r="O3066" s="26">
        <v>3057</v>
      </c>
      <c r="P3066" s="58">
        <v>0</v>
      </c>
    </row>
    <row r="3067" spans="12:16" x14ac:dyDescent="0.3">
      <c r="L3067" s="26">
        <v>3058</v>
      </c>
      <c r="M3067" s="58">
        <v>0</v>
      </c>
      <c r="O3067" s="26">
        <v>3058</v>
      </c>
      <c r="P3067" s="58">
        <v>0</v>
      </c>
    </row>
    <row r="3068" spans="12:16" x14ac:dyDescent="0.3">
      <c r="L3068" s="26">
        <v>3059</v>
      </c>
      <c r="M3068" s="58">
        <v>0</v>
      </c>
      <c r="O3068" s="26">
        <v>3059</v>
      </c>
      <c r="P3068" s="58">
        <v>0</v>
      </c>
    </row>
    <row r="3069" spans="12:16" x14ac:dyDescent="0.3">
      <c r="L3069" s="26">
        <v>3060</v>
      </c>
      <c r="M3069" s="58">
        <v>0</v>
      </c>
      <c r="O3069" s="26">
        <v>3060</v>
      </c>
      <c r="P3069" s="58">
        <v>0</v>
      </c>
    </row>
    <row r="3070" spans="12:16" x14ac:dyDescent="0.3">
      <c r="L3070" s="26">
        <v>3061</v>
      </c>
      <c r="M3070" s="58">
        <v>0</v>
      </c>
      <c r="O3070" s="26">
        <v>3061</v>
      </c>
      <c r="P3070" s="58">
        <v>0</v>
      </c>
    </row>
    <row r="3071" spans="12:16" x14ac:dyDescent="0.3">
      <c r="L3071" s="26">
        <v>3062</v>
      </c>
      <c r="M3071" s="58">
        <v>5626676.172737998</v>
      </c>
      <c r="O3071" s="26">
        <v>3062</v>
      </c>
      <c r="P3071" s="58">
        <v>5626676.172737998</v>
      </c>
    </row>
    <row r="3072" spans="12:16" x14ac:dyDescent="0.3">
      <c r="L3072" s="26">
        <v>3063</v>
      </c>
      <c r="M3072" s="58">
        <v>29207337.942738704</v>
      </c>
      <c r="O3072" s="26">
        <v>3063</v>
      </c>
      <c r="P3072" s="58">
        <v>29207337.942738704</v>
      </c>
    </row>
    <row r="3073" spans="12:16" x14ac:dyDescent="0.3">
      <c r="L3073" s="26">
        <v>3064</v>
      </c>
      <c r="M3073" s="58">
        <v>0</v>
      </c>
      <c r="O3073" s="26">
        <v>3064</v>
      </c>
      <c r="P3073" s="58">
        <v>0</v>
      </c>
    </row>
    <row r="3074" spans="12:16" x14ac:dyDescent="0.3">
      <c r="L3074" s="26">
        <v>3065</v>
      </c>
      <c r="M3074" s="58">
        <v>9872503.0423343256</v>
      </c>
      <c r="O3074" s="26">
        <v>3065</v>
      </c>
      <c r="P3074" s="58">
        <v>9872503.0423343256</v>
      </c>
    </row>
    <row r="3075" spans="12:16" x14ac:dyDescent="0.3">
      <c r="L3075" s="26">
        <v>3066</v>
      </c>
      <c r="M3075" s="58">
        <v>13010603.139461324</v>
      </c>
      <c r="O3075" s="26">
        <v>3066</v>
      </c>
      <c r="P3075" s="58">
        <v>13010603.139461324</v>
      </c>
    </row>
    <row r="3076" spans="12:16" x14ac:dyDescent="0.3">
      <c r="L3076" s="26">
        <v>3067</v>
      </c>
      <c r="M3076" s="58">
        <v>32962014.859967649</v>
      </c>
      <c r="O3076" s="26">
        <v>3067</v>
      </c>
      <c r="P3076" s="58">
        <v>32962014.859967649</v>
      </c>
    </row>
    <row r="3077" spans="12:16" x14ac:dyDescent="0.3">
      <c r="L3077" s="26">
        <v>3068</v>
      </c>
      <c r="M3077" s="58">
        <v>0</v>
      </c>
      <c r="O3077" s="26">
        <v>3068</v>
      </c>
      <c r="P3077" s="58">
        <v>0</v>
      </c>
    </row>
    <row r="3078" spans="12:16" x14ac:dyDescent="0.3">
      <c r="L3078" s="26">
        <v>3069</v>
      </c>
      <c r="M3078" s="58">
        <v>4909371.5430477317</v>
      </c>
      <c r="O3078" s="26">
        <v>3069</v>
      </c>
      <c r="P3078" s="58">
        <v>4909371.5430477317</v>
      </c>
    </row>
    <row r="3079" spans="12:16" x14ac:dyDescent="0.3">
      <c r="L3079" s="26">
        <v>3070</v>
      </c>
      <c r="M3079" s="58">
        <v>3483060.0135335764</v>
      </c>
      <c r="O3079" s="26">
        <v>3070</v>
      </c>
      <c r="P3079" s="58">
        <v>3483060.0135335764</v>
      </c>
    </row>
    <row r="3080" spans="12:16" x14ac:dyDescent="0.3">
      <c r="L3080" s="26">
        <v>3071</v>
      </c>
      <c r="M3080" s="58">
        <v>22907756.471242066</v>
      </c>
      <c r="O3080" s="26">
        <v>3071</v>
      </c>
      <c r="P3080" s="58">
        <v>22907756.471242066</v>
      </c>
    </row>
    <row r="3081" spans="12:16" x14ac:dyDescent="0.3">
      <c r="L3081" s="26">
        <v>3072</v>
      </c>
      <c r="M3081" s="58">
        <v>17251532.533140913</v>
      </c>
      <c r="O3081" s="26">
        <v>3072</v>
      </c>
      <c r="P3081" s="58">
        <v>6424181.7301985584</v>
      </c>
    </row>
    <row r="3082" spans="12:16" x14ac:dyDescent="0.3">
      <c r="L3082" s="26">
        <v>3073</v>
      </c>
      <c r="M3082" s="58">
        <v>0</v>
      </c>
      <c r="O3082" s="26">
        <v>3073</v>
      </c>
      <c r="P3082" s="58">
        <v>0</v>
      </c>
    </row>
    <row r="3083" spans="12:16" x14ac:dyDescent="0.3">
      <c r="L3083" s="26">
        <v>3074</v>
      </c>
      <c r="M3083" s="58">
        <v>16432544.402801083</v>
      </c>
      <c r="O3083" s="26">
        <v>3074</v>
      </c>
      <c r="P3083" s="58">
        <v>16432544.402801083</v>
      </c>
    </row>
    <row r="3084" spans="12:16" x14ac:dyDescent="0.3">
      <c r="L3084" s="26">
        <v>3075</v>
      </c>
      <c r="M3084" s="58">
        <v>0</v>
      </c>
      <c r="O3084" s="26">
        <v>3075</v>
      </c>
      <c r="P3084" s="58">
        <v>0</v>
      </c>
    </row>
    <row r="3085" spans="12:16" x14ac:dyDescent="0.3">
      <c r="L3085" s="26">
        <v>3076</v>
      </c>
      <c r="M3085" s="58">
        <v>0</v>
      </c>
      <c r="O3085" s="26">
        <v>3076</v>
      </c>
      <c r="P3085" s="58">
        <v>0</v>
      </c>
    </row>
    <row r="3086" spans="12:16" x14ac:dyDescent="0.3">
      <c r="L3086" s="26">
        <v>3077</v>
      </c>
      <c r="M3086" s="58">
        <v>0</v>
      </c>
      <c r="O3086" s="26">
        <v>3077</v>
      </c>
      <c r="P3086" s="58">
        <v>0</v>
      </c>
    </row>
    <row r="3087" spans="12:16" x14ac:dyDescent="0.3">
      <c r="L3087" s="26">
        <v>3078</v>
      </c>
      <c r="M3087" s="58">
        <v>7124880.3250337401</v>
      </c>
      <c r="O3087" s="26">
        <v>3078</v>
      </c>
      <c r="P3087" s="58">
        <v>0</v>
      </c>
    </row>
    <row r="3088" spans="12:16" x14ac:dyDescent="0.3">
      <c r="L3088" s="26">
        <v>3079</v>
      </c>
      <c r="M3088" s="58">
        <v>0</v>
      </c>
      <c r="O3088" s="26">
        <v>3079</v>
      </c>
      <c r="P3088" s="58">
        <v>0</v>
      </c>
    </row>
    <row r="3089" spans="12:16" x14ac:dyDescent="0.3">
      <c r="L3089" s="26">
        <v>3080</v>
      </c>
      <c r="M3089" s="58">
        <v>0</v>
      </c>
      <c r="O3089" s="26">
        <v>3080</v>
      </c>
      <c r="P3089" s="58">
        <v>0</v>
      </c>
    </row>
    <row r="3090" spans="12:16" x14ac:dyDescent="0.3">
      <c r="L3090" s="26">
        <v>3081</v>
      </c>
      <c r="M3090" s="58">
        <v>0</v>
      </c>
      <c r="O3090" s="26">
        <v>3081</v>
      </c>
      <c r="P3090" s="58">
        <v>0</v>
      </c>
    </row>
    <row r="3091" spans="12:16" x14ac:dyDescent="0.3">
      <c r="L3091" s="26">
        <v>3082</v>
      </c>
      <c r="M3091" s="58">
        <v>0</v>
      </c>
      <c r="O3091" s="26">
        <v>3082</v>
      </c>
      <c r="P3091" s="58">
        <v>0</v>
      </c>
    </row>
    <row r="3092" spans="12:16" x14ac:dyDescent="0.3">
      <c r="L3092" s="26">
        <v>3083</v>
      </c>
      <c r="M3092" s="58">
        <v>0</v>
      </c>
      <c r="O3092" s="26">
        <v>3083</v>
      </c>
      <c r="P3092" s="58">
        <v>0</v>
      </c>
    </row>
    <row r="3093" spans="12:16" x14ac:dyDescent="0.3">
      <c r="L3093" s="26">
        <v>3084</v>
      </c>
      <c r="M3093" s="58">
        <v>32161000.015988</v>
      </c>
      <c r="O3093" s="26">
        <v>3084</v>
      </c>
      <c r="P3093" s="58">
        <v>32161000.015988</v>
      </c>
    </row>
    <row r="3094" spans="12:16" x14ac:dyDescent="0.3">
      <c r="L3094" s="26">
        <v>3085</v>
      </c>
      <c r="M3094" s="58">
        <v>13291192.251960574</v>
      </c>
      <c r="O3094" s="26">
        <v>3085</v>
      </c>
      <c r="P3094" s="58">
        <v>13291192.251960574</v>
      </c>
    </row>
    <row r="3095" spans="12:16" x14ac:dyDescent="0.3">
      <c r="L3095" s="26">
        <v>3086</v>
      </c>
      <c r="M3095" s="58">
        <v>0</v>
      </c>
      <c r="O3095" s="26">
        <v>3086</v>
      </c>
      <c r="P3095" s="58">
        <v>0</v>
      </c>
    </row>
    <row r="3096" spans="12:16" x14ac:dyDescent="0.3">
      <c r="L3096" s="26">
        <v>3087</v>
      </c>
      <c r="M3096" s="58">
        <v>0</v>
      </c>
      <c r="O3096" s="26">
        <v>3087</v>
      </c>
      <c r="P3096" s="58">
        <v>0</v>
      </c>
    </row>
    <row r="3097" spans="12:16" x14ac:dyDescent="0.3">
      <c r="L3097" s="26">
        <v>3088</v>
      </c>
      <c r="M3097" s="58">
        <v>20517014.433367275</v>
      </c>
      <c r="O3097" s="26">
        <v>3088</v>
      </c>
      <c r="P3097" s="58">
        <v>20517014.433367275</v>
      </c>
    </row>
    <row r="3098" spans="12:16" x14ac:dyDescent="0.3">
      <c r="L3098" s="26">
        <v>3089</v>
      </c>
      <c r="M3098" s="58">
        <v>0</v>
      </c>
      <c r="O3098" s="26">
        <v>3089</v>
      </c>
      <c r="P3098" s="58">
        <v>0</v>
      </c>
    </row>
    <row r="3099" spans="12:16" x14ac:dyDescent="0.3">
      <c r="L3099" s="26">
        <v>3090</v>
      </c>
      <c r="M3099" s="58">
        <v>0</v>
      </c>
      <c r="O3099" s="26">
        <v>3090</v>
      </c>
      <c r="P3099" s="58">
        <v>0</v>
      </c>
    </row>
    <row r="3100" spans="12:16" x14ac:dyDescent="0.3">
      <c r="L3100" s="26">
        <v>3091</v>
      </c>
      <c r="M3100" s="58">
        <v>10526605.398431031</v>
      </c>
      <c r="O3100" s="26">
        <v>3091</v>
      </c>
      <c r="P3100" s="58">
        <v>10526605.398431031</v>
      </c>
    </row>
    <row r="3101" spans="12:16" x14ac:dyDescent="0.3">
      <c r="L3101" s="26">
        <v>3092</v>
      </c>
      <c r="M3101" s="58">
        <v>15987163.70069281</v>
      </c>
      <c r="O3101" s="26">
        <v>3092</v>
      </c>
      <c r="P3101" s="58">
        <v>6425901.1093804119</v>
      </c>
    </row>
    <row r="3102" spans="12:16" x14ac:dyDescent="0.3">
      <c r="L3102" s="26">
        <v>3093</v>
      </c>
      <c r="M3102" s="58">
        <v>19347762.710151408</v>
      </c>
      <c r="O3102" s="26">
        <v>3093</v>
      </c>
      <c r="P3102" s="58">
        <v>19347762.710151408</v>
      </c>
    </row>
    <row r="3103" spans="12:16" x14ac:dyDescent="0.3">
      <c r="L3103" s="26">
        <v>3094</v>
      </c>
      <c r="M3103" s="58">
        <v>41176349.319216147</v>
      </c>
      <c r="O3103" s="26">
        <v>3094</v>
      </c>
      <c r="P3103" s="58">
        <v>41176349.319216147</v>
      </c>
    </row>
    <row r="3104" spans="12:16" x14ac:dyDescent="0.3">
      <c r="L3104" s="26">
        <v>3095</v>
      </c>
      <c r="M3104" s="58">
        <v>4797832.7889311239</v>
      </c>
      <c r="O3104" s="26">
        <v>3095</v>
      </c>
      <c r="P3104" s="58">
        <v>4797832.7889311239</v>
      </c>
    </row>
    <row r="3105" spans="12:16" x14ac:dyDescent="0.3">
      <c r="L3105" s="26">
        <v>3096</v>
      </c>
      <c r="M3105" s="58">
        <v>29170596.316740964</v>
      </c>
      <c r="O3105" s="26">
        <v>3096</v>
      </c>
      <c r="P3105" s="58">
        <v>29170596.316740964</v>
      </c>
    </row>
    <row r="3106" spans="12:16" x14ac:dyDescent="0.3">
      <c r="L3106" s="26">
        <v>3097</v>
      </c>
      <c r="M3106" s="58">
        <v>0</v>
      </c>
      <c r="O3106" s="26">
        <v>3097</v>
      </c>
      <c r="P3106" s="58">
        <v>0</v>
      </c>
    </row>
    <row r="3107" spans="12:16" x14ac:dyDescent="0.3">
      <c r="L3107" s="26">
        <v>3098</v>
      </c>
      <c r="M3107" s="58">
        <v>0</v>
      </c>
      <c r="O3107" s="26">
        <v>3098</v>
      </c>
      <c r="P3107" s="58">
        <v>0</v>
      </c>
    </row>
    <row r="3108" spans="12:16" x14ac:dyDescent="0.3">
      <c r="L3108" s="26">
        <v>3099</v>
      </c>
      <c r="M3108" s="58">
        <v>32575057.267674476</v>
      </c>
      <c r="O3108" s="26">
        <v>3099</v>
      </c>
      <c r="P3108" s="58">
        <v>32575057.267674476</v>
      </c>
    </row>
    <row r="3109" spans="12:16" x14ac:dyDescent="0.3">
      <c r="L3109" s="26">
        <v>3100</v>
      </c>
      <c r="M3109" s="58">
        <v>0</v>
      </c>
      <c r="O3109" s="26">
        <v>3100</v>
      </c>
      <c r="P3109" s="58">
        <v>0</v>
      </c>
    </row>
    <row r="3110" spans="12:16" x14ac:dyDescent="0.3">
      <c r="L3110" s="26">
        <v>3101</v>
      </c>
      <c r="M3110" s="58">
        <v>20835260.732700881</v>
      </c>
      <c r="O3110" s="26">
        <v>3101</v>
      </c>
      <c r="P3110" s="58">
        <v>20835260.732700881</v>
      </c>
    </row>
    <row r="3111" spans="12:16" x14ac:dyDescent="0.3">
      <c r="L3111" s="26">
        <v>3102</v>
      </c>
      <c r="M3111" s="58">
        <v>0</v>
      </c>
      <c r="O3111" s="26">
        <v>3102</v>
      </c>
      <c r="P3111" s="58">
        <v>0</v>
      </c>
    </row>
    <row r="3112" spans="12:16" x14ac:dyDescent="0.3">
      <c r="L3112" s="26">
        <v>3103</v>
      </c>
      <c r="M3112" s="58">
        <v>18956334.234695598</v>
      </c>
      <c r="O3112" s="26">
        <v>3103</v>
      </c>
      <c r="P3112" s="58">
        <v>18956334.234695598</v>
      </c>
    </row>
    <row r="3113" spans="12:16" x14ac:dyDescent="0.3">
      <c r="L3113" s="26">
        <v>3104</v>
      </c>
      <c r="M3113" s="58">
        <v>10078170.727244914</v>
      </c>
      <c r="O3113" s="26">
        <v>3104</v>
      </c>
      <c r="P3113" s="58">
        <v>10078170.727244914</v>
      </c>
    </row>
    <row r="3114" spans="12:16" x14ac:dyDescent="0.3">
      <c r="L3114" s="26">
        <v>3105</v>
      </c>
      <c r="M3114" s="58">
        <v>9884769.0764090754</v>
      </c>
      <c r="O3114" s="26">
        <v>3105</v>
      </c>
      <c r="P3114" s="58">
        <v>9884769.0764090754</v>
      </c>
    </row>
    <row r="3115" spans="12:16" x14ac:dyDescent="0.3">
      <c r="L3115" s="26">
        <v>3106</v>
      </c>
      <c r="M3115" s="58">
        <v>7713126.321030953</v>
      </c>
      <c r="O3115" s="26">
        <v>3106</v>
      </c>
      <c r="P3115" s="58">
        <v>7713126.321030953</v>
      </c>
    </row>
    <row r="3116" spans="12:16" x14ac:dyDescent="0.3">
      <c r="L3116" s="26">
        <v>3107</v>
      </c>
      <c r="M3116" s="58">
        <v>11140181.354962116</v>
      </c>
      <c r="O3116" s="26">
        <v>3107</v>
      </c>
      <c r="P3116" s="58">
        <v>11140181.354962116</v>
      </c>
    </row>
    <row r="3117" spans="12:16" x14ac:dyDescent="0.3">
      <c r="L3117" s="26">
        <v>3108</v>
      </c>
      <c r="M3117" s="58">
        <v>0</v>
      </c>
      <c r="O3117" s="26">
        <v>3108</v>
      </c>
      <c r="P3117" s="58">
        <v>0</v>
      </c>
    </row>
    <row r="3118" spans="12:16" x14ac:dyDescent="0.3">
      <c r="L3118" s="26">
        <v>3109</v>
      </c>
      <c r="M3118" s="58">
        <v>0</v>
      </c>
      <c r="O3118" s="26">
        <v>3109</v>
      </c>
      <c r="P3118" s="58">
        <v>0</v>
      </c>
    </row>
    <row r="3119" spans="12:16" x14ac:dyDescent="0.3">
      <c r="L3119" s="26">
        <v>3110</v>
      </c>
      <c r="M3119" s="58">
        <v>0</v>
      </c>
      <c r="O3119" s="26">
        <v>3110</v>
      </c>
      <c r="P3119" s="58">
        <v>0</v>
      </c>
    </row>
    <row r="3120" spans="12:16" x14ac:dyDescent="0.3">
      <c r="L3120" s="26">
        <v>3111</v>
      </c>
      <c r="M3120" s="58">
        <v>0</v>
      </c>
      <c r="O3120" s="26">
        <v>3111</v>
      </c>
      <c r="P3120" s="58">
        <v>0</v>
      </c>
    </row>
    <row r="3121" spans="12:16" x14ac:dyDescent="0.3">
      <c r="L3121" s="26">
        <v>3112</v>
      </c>
      <c r="M3121" s="58">
        <v>10209937.215393517</v>
      </c>
      <c r="O3121" s="26">
        <v>3112</v>
      </c>
      <c r="P3121" s="58">
        <v>0</v>
      </c>
    </row>
    <row r="3122" spans="12:16" x14ac:dyDescent="0.3">
      <c r="L3122" s="26">
        <v>3113</v>
      </c>
      <c r="M3122" s="58">
        <v>18505499.530336495</v>
      </c>
      <c r="O3122" s="26">
        <v>3113</v>
      </c>
      <c r="P3122" s="58">
        <v>8111803.0106861787</v>
      </c>
    </row>
    <row r="3123" spans="12:16" x14ac:dyDescent="0.3">
      <c r="L3123" s="26">
        <v>3114</v>
      </c>
      <c r="M3123" s="58">
        <v>8184402.3409618111</v>
      </c>
      <c r="O3123" s="26">
        <v>3114</v>
      </c>
      <c r="P3123" s="58">
        <v>8184402.3409618111</v>
      </c>
    </row>
    <row r="3124" spans="12:16" x14ac:dyDescent="0.3">
      <c r="L3124" s="26">
        <v>3115</v>
      </c>
      <c r="M3124" s="58">
        <v>0</v>
      </c>
      <c r="O3124" s="26">
        <v>3115</v>
      </c>
      <c r="P3124" s="58">
        <v>0</v>
      </c>
    </row>
    <row r="3125" spans="12:16" x14ac:dyDescent="0.3">
      <c r="L3125" s="26">
        <v>3116</v>
      </c>
      <c r="M3125" s="58">
        <v>0</v>
      </c>
      <c r="O3125" s="26">
        <v>3116</v>
      </c>
      <c r="P3125" s="58">
        <v>0</v>
      </c>
    </row>
    <row r="3126" spans="12:16" x14ac:dyDescent="0.3">
      <c r="L3126" s="26">
        <v>3117</v>
      </c>
      <c r="M3126" s="58">
        <v>0</v>
      </c>
      <c r="O3126" s="26">
        <v>3117</v>
      </c>
      <c r="P3126" s="58">
        <v>0</v>
      </c>
    </row>
    <row r="3127" spans="12:16" x14ac:dyDescent="0.3">
      <c r="L3127" s="26">
        <v>3118</v>
      </c>
      <c r="M3127" s="58">
        <v>26603174.172766529</v>
      </c>
      <c r="O3127" s="26">
        <v>3118</v>
      </c>
      <c r="P3127" s="58">
        <v>14026663.052839115</v>
      </c>
    </row>
    <row r="3128" spans="12:16" x14ac:dyDescent="0.3">
      <c r="L3128" s="26">
        <v>3119</v>
      </c>
      <c r="M3128" s="58">
        <v>16893010.625771455</v>
      </c>
      <c r="O3128" s="26">
        <v>3119</v>
      </c>
      <c r="P3128" s="58">
        <v>16893010.625771455</v>
      </c>
    </row>
    <row r="3129" spans="12:16" x14ac:dyDescent="0.3">
      <c r="L3129" s="26">
        <v>3120</v>
      </c>
      <c r="M3129" s="58">
        <v>0</v>
      </c>
      <c r="O3129" s="26">
        <v>3120</v>
      </c>
      <c r="P3129" s="58">
        <v>0</v>
      </c>
    </row>
    <row r="3130" spans="12:16" x14ac:dyDescent="0.3">
      <c r="L3130" s="26">
        <v>3121</v>
      </c>
      <c r="M3130" s="58">
        <v>0</v>
      </c>
      <c r="O3130" s="26">
        <v>3121</v>
      </c>
      <c r="P3130" s="58">
        <v>0</v>
      </c>
    </row>
    <row r="3131" spans="12:16" x14ac:dyDescent="0.3">
      <c r="L3131" s="26">
        <v>3122</v>
      </c>
      <c r="M3131" s="58">
        <v>27567089.130315047</v>
      </c>
      <c r="O3131" s="26">
        <v>3122</v>
      </c>
      <c r="P3131" s="58">
        <v>27567089.130315047</v>
      </c>
    </row>
    <row r="3132" spans="12:16" x14ac:dyDescent="0.3">
      <c r="L3132" s="26">
        <v>3123</v>
      </c>
      <c r="M3132" s="58">
        <v>23241197.82744763</v>
      </c>
      <c r="O3132" s="26">
        <v>3123</v>
      </c>
      <c r="P3132" s="58">
        <v>0</v>
      </c>
    </row>
    <row r="3133" spans="12:16" x14ac:dyDescent="0.3">
      <c r="L3133" s="26">
        <v>3124</v>
      </c>
      <c r="M3133" s="58">
        <v>14034736.034860784</v>
      </c>
      <c r="O3133" s="26">
        <v>3124</v>
      </c>
      <c r="P3133" s="58">
        <v>14034736.034860784</v>
      </c>
    </row>
    <row r="3134" spans="12:16" x14ac:dyDescent="0.3">
      <c r="L3134" s="26">
        <v>3125</v>
      </c>
      <c r="M3134" s="58">
        <v>0</v>
      </c>
      <c r="O3134" s="26">
        <v>3125</v>
      </c>
      <c r="P3134" s="58">
        <v>0</v>
      </c>
    </row>
    <row r="3135" spans="12:16" x14ac:dyDescent="0.3">
      <c r="L3135" s="26">
        <v>3126</v>
      </c>
      <c r="M3135" s="58">
        <v>0</v>
      </c>
      <c r="O3135" s="26">
        <v>3126</v>
      </c>
      <c r="P3135" s="58">
        <v>0</v>
      </c>
    </row>
    <row r="3136" spans="12:16" x14ac:dyDescent="0.3">
      <c r="L3136" s="26">
        <v>3127</v>
      </c>
      <c r="M3136" s="58">
        <v>0</v>
      </c>
      <c r="O3136" s="26">
        <v>3127</v>
      </c>
      <c r="P3136" s="58">
        <v>0</v>
      </c>
    </row>
    <row r="3137" spans="12:16" x14ac:dyDescent="0.3">
      <c r="L3137" s="26">
        <v>3128</v>
      </c>
      <c r="M3137" s="58">
        <v>0</v>
      </c>
      <c r="O3137" s="26">
        <v>3128</v>
      </c>
      <c r="P3137" s="58">
        <v>0</v>
      </c>
    </row>
    <row r="3138" spans="12:16" x14ac:dyDescent="0.3">
      <c r="L3138" s="26">
        <v>3129</v>
      </c>
      <c r="M3138" s="58">
        <v>0</v>
      </c>
      <c r="O3138" s="26">
        <v>3129</v>
      </c>
      <c r="P3138" s="58">
        <v>0</v>
      </c>
    </row>
    <row r="3139" spans="12:16" x14ac:dyDescent="0.3">
      <c r="L3139" s="26">
        <v>3130</v>
      </c>
      <c r="M3139" s="58">
        <v>5482208.2883083364</v>
      </c>
      <c r="O3139" s="26">
        <v>3130</v>
      </c>
      <c r="P3139" s="58">
        <v>0</v>
      </c>
    </row>
    <row r="3140" spans="12:16" x14ac:dyDescent="0.3">
      <c r="L3140" s="26">
        <v>3131</v>
      </c>
      <c r="M3140" s="58">
        <v>0</v>
      </c>
      <c r="O3140" s="26">
        <v>3131</v>
      </c>
      <c r="P3140" s="58">
        <v>0</v>
      </c>
    </row>
    <row r="3141" spans="12:16" x14ac:dyDescent="0.3">
      <c r="L3141" s="26">
        <v>3132</v>
      </c>
      <c r="M3141" s="58">
        <v>0</v>
      </c>
      <c r="O3141" s="26">
        <v>3132</v>
      </c>
      <c r="P3141" s="58">
        <v>0</v>
      </c>
    </row>
    <row r="3142" spans="12:16" x14ac:dyDescent="0.3">
      <c r="L3142" s="26">
        <v>3133</v>
      </c>
      <c r="M3142" s="58">
        <v>0</v>
      </c>
      <c r="O3142" s="26">
        <v>3133</v>
      </c>
      <c r="P3142" s="58">
        <v>0</v>
      </c>
    </row>
    <row r="3143" spans="12:16" x14ac:dyDescent="0.3">
      <c r="L3143" s="26">
        <v>3134</v>
      </c>
      <c r="M3143" s="58">
        <v>0</v>
      </c>
      <c r="O3143" s="26">
        <v>3134</v>
      </c>
      <c r="P3143" s="58">
        <v>0</v>
      </c>
    </row>
    <row r="3144" spans="12:16" x14ac:dyDescent="0.3">
      <c r="L3144" s="26">
        <v>3135</v>
      </c>
      <c r="M3144" s="58">
        <v>15706577.625787087</v>
      </c>
      <c r="O3144" s="26">
        <v>3135</v>
      </c>
      <c r="P3144" s="58">
        <v>15706577.625787087</v>
      </c>
    </row>
    <row r="3145" spans="12:16" x14ac:dyDescent="0.3">
      <c r="L3145" s="26">
        <v>3136</v>
      </c>
      <c r="M3145" s="58">
        <v>0</v>
      </c>
      <c r="O3145" s="26">
        <v>3136</v>
      </c>
      <c r="P3145" s="58">
        <v>0</v>
      </c>
    </row>
    <row r="3146" spans="12:16" x14ac:dyDescent="0.3">
      <c r="L3146" s="26">
        <v>3137</v>
      </c>
      <c r="M3146" s="58">
        <v>0</v>
      </c>
      <c r="O3146" s="26">
        <v>3137</v>
      </c>
      <c r="P3146" s="58">
        <v>0</v>
      </c>
    </row>
    <row r="3147" spans="12:16" x14ac:dyDescent="0.3">
      <c r="L3147" s="26">
        <v>3138</v>
      </c>
      <c r="M3147" s="58">
        <v>11158950.221430156</v>
      </c>
      <c r="O3147" s="26">
        <v>3138</v>
      </c>
      <c r="P3147" s="58">
        <v>11158950.221430156</v>
      </c>
    </row>
    <row r="3148" spans="12:16" x14ac:dyDescent="0.3">
      <c r="L3148" s="26">
        <v>3139</v>
      </c>
      <c r="M3148" s="58">
        <v>0</v>
      </c>
      <c r="O3148" s="26">
        <v>3139</v>
      </c>
      <c r="P3148" s="58">
        <v>0</v>
      </c>
    </row>
    <row r="3149" spans="12:16" x14ac:dyDescent="0.3">
      <c r="L3149" s="26">
        <v>3140</v>
      </c>
      <c r="M3149" s="58">
        <v>0</v>
      </c>
      <c r="O3149" s="26">
        <v>3140</v>
      </c>
      <c r="P3149" s="58">
        <v>0</v>
      </c>
    </row>
    <row r="3150" spans="12:16" x14ac:dyDescent="0.3">
      <c r="L3150" s="26">
        <v>3141</v>
      </c>
      <c r="M3150" s="58">
        <v>20456666.71438716</v>
      </c>
      <c r="O3150" s="26">
        <v>3141</v>
      </c>
      <c r="P3150" s="58">
        <v>20456666.71438716</v>
      </c>
    </row>
    <row r="3151" spans="12:16" x14ac:dyDescent="0.3">
      <c r="L3151" s="26">
        <v>3142</v>
      </c>
      <c r="M3151" s="58">
        <v>0</v>
      </c>
      <c r="O3151" s="26">
        <v>3142</v>
      </c>
      <c r="P3151" s="58">
        <v>0</v>
      </c>
    </row>
    <row r="3152" spans="12:16" x14ac:dyDescent="0.3">
      <c r="L3152" s="26">
        <v>3143</v>
      </c>
      <c r="M3152" s="58">
        <v>25190431.480079211</v>
      </c>
      <c r="O3152" s="26">
        <v>3143</v>
      </c>
      <c r="P3152" s="58">
        <v>25190431.480079211</v>
      </c>
    </row>
    <row r="3153" spans="12:16" x14ac:dyDescent="0.3">
      <c r="L3153" s="26">
        <v>3144</v>
      </c>
      <c r="M3153" s="58">
        <v>8701794.0515754428</v>
      </c>
      <c r="O3153" s="26">
        <v>3144</v>
      </c>
      <c r="P3153" s="58">
        <v>8701794.0515754428</v>
      </c>
    </row>
    <row r="3154" spans="12:16" x14ac:dyDescent="0.3">
      <c r="L3154" s="26">
        <v>3145</v>
      </c>
      <c r="M3154" s="58">
        <v>0</v>
      </c>
      <c r="O3154" s="26">
        <v>3145</v>
      </c>
      <c r="P3154" s="58">
        <v>0</v>
      </c>
    </row>
    <row r="3155" spans="12:16" x14ac:dyDescent="0.3">
      <c r="L3155" s="26">
        <v>3146</v>
      </c>
      <c r="M3155" s="58">
        <v>15000588.543484941</v>
      </c>
      <c r="O3155" s="26">
        <v>3146</v>
      </c>
      <c r="P3155" s="58">
        <v>15000588.543484941</v>
      </c>
    </row>
    <row r="3156" spans="12:16" x14ac:dyDescent="0.3">
      <c r="L3156" s="26">
        <v>3147</v>
      </c>
      <c r="M3156" s="58">
        <v>19842768.667494804</v>
      </c>
      <c r="O3156" s="26">
        <v>3147</v>
      </c>
      <c r="P3156" s="58">
        <v>19842768.667494804</v>
      </c>
    </row>
    <row r="3157" spans="12:16" x14ac:dyDescent="0.3">
      <c r="L3157" s="26">
        <v>3148</v>
      </c>
      <c r="M3157" s="58">
        <v>0</v>
      </c>
      <c r="O3157" s="26">
        <v>3148</v>
      </c>
      <c r="P3157" s="58">
        <v>0</v>
      </c>
    </row>
    <row r="3158" spans="12:16" x14ac:dyDescent="0.3">
      <c r="L3158" s="26">
        <v>3149</v>
      </c>
      <c r="M3158" s="58">
        <v>10620302.479096876</v>
      </c>
      <c r="O3158" s="26">
        <v>3149</v>
      </c>
      <c r="P3158" s="58">
        <v>10620302.479096876</v>
      </c>
    </row>
    <row r="3159" spans="12:16" x14ac:dyDescent="0.3">
      <c r="L3159" s="26">
        <v>3150</v>
      </c>
      <c r="M3159" s="58">
        <v>0</v>
      </c>
      <c r="O3159" s="26">
        <v>3150</v>
      </c>
      <c r="P3159" s="58">
        <v>0</v>
      </c>
    </row>
    <row r="3160" spans="12:16" x14ac:dyDescent="0.3">
      <c r="L3160" s="26">
        <v>3151</v>
      </c>
      <c r="M3160" s="58">
        <v>0</v>
      </c>
      <c r="O3160" s="26">
        <v>3151</v>
      </c>
      <c r="P3160" s="58">
        <v>0</v>
      </c>
    </row>
    <row r="3161" spans="12:16" x14ac:dyDescent="0.3">
      <c r="L3161" s="26">
        <v>3152</v>
      </c>
      <c r="M3161" s="58">
        <v>0</v>
      </c>
      <c r="O3161" s="26">
        <v>3152</v>
      </c>
      <c r="P3161" s="58">
        <v>0</v>
      </c>
    </row>
    <row r="3162" spans="12:16" x14ac:dyDescent="0.3">
      <c r="L3162" s="26">
        <v>3153</v>
      </c>
      <c r="M3162" s="58">
        <v>10287691.664978573</v>
      </c>
      <c r="O3162" s="26">
        <v>3153</v>
      </c>
      <c r="P3162" s="58">
        <v>10287691.664978573</v>
      </c>
    </row>
    <row r="3163" spans="12:16" x14ac:dyDescent="0.3">
      <c r="L3163" s="26">
        <v>3154</v>
      </c>
      <c r="M3163" s="58">
        <v>8172023.6207899712</v>
      </c>
      <c r="O3163" s="26">
        <v>3154</v>
      </c>
      <c r="P3163" s="58">
        <v>8172023.6207899712</v>
      </c>
    </row>
    <row r="3164" spans="12:16" x14ac:dyDescent="0.3">
      <c r="L3164" s="26">
        <v>3155</v>
      </c>
      <c r="M3164" s="58">
        <v>24357336.416365784</v>
      </c>
      <c r="O3164" s="26">
        <v>3155</v>
      </c>
      <c r="P3164" s="58">
        <v>0</v>
      </c>
    </row>
    <row r="3165" spans="12:16" x14ac:dyDescent="0.3">
      <c r="L3165" s="26">
        <v>3156</v>
      </c>
      <c r="M3165" s="58">
        <v>18915059.427385177</v>
      </c>
      <c r="O3165" s="26">
        <v>3156</v>
      </c>
      <c r="P3165" s="58">
        <v>0</v>
      </c>
    </row>
    <row r="3166" spans="12:16" x14ac:dyDescent="0.3">
      <c r="L3166" s="26">
        <v>3157</v>
      </c>
      <c r="M3166" s="58">
        <v>0</v>
      </c>
      <c r="O3166" s="26">
        <v>3157</v>
      </c>
      <c r="P3166" s="58">
        <v>0</v>
      </c>
    </row>
    <row r="3167" spans="12:16" x14ac:dyDescent="0.3">
      <c r="L3167" s="26">
        <v>3158</v>
      </c>
      <c r="M3167" s="58">
        <v>0</v>
      </c>
      <c r="O3167" s="26">
        <v>3158</v>
      </c>
      <c r="P3167" s="58">
        <v>0</v>
      </c>
    </row>
    <row r="3168" spans="12:16" x14ac:dyDescent="0.3">
      <c r="L3168" s="26">
        <v>3159</v>
      </c>
      <c r="M3168" s="58">
        <v>9114430.8182624187</v>
      </c>
      <c r="O3168" s="26">
        <v>3159</v>
      </c>
      <c r="P3168" s="58">
        <v>9114430.8182624187</v>
      </c>
    </row>
    <row r="3169" spans="12:16" x14ac:dyDescent="0.3">
      <c r="L3169" s="26">
        <v>3160</v>
      </c>
      <c r="M3169" s="58">
        <v>0</v>
      </c>
      <c r="O3169" s="26">
        <v>3160</v>
      </c>
      <c r="P3169" s="58">
        <v>0</v>
      </c>
    </row>
    <row r="3170" spans="12:16" x14ac:dyDescent="0.3">
      <c r="L3170" s="26">
        <v>3161</v>
      </c>
      <c r="M3170" s="58">
        <v>0</v>
      </c>
      <c r="O3170" s="26">
        <v>3161</v>
      </c>
      <c r="P3170" s="58">
        <v>0</v>
      </c>
    </row>
    <row r="3171" spans="12:16" x14ac:dyDescent="0.3">
      <c r="L3171" s="26">
        <v>3162</v>
      </c>
      <c r="M3171" s="58">
        <v>0</v>
      </c>
      <c r="O3171" s="26">
        <v>3162</v>
      </c>
      <c r="P3171" s="58">
        <v>0</v>
      </c>
    </row>
    <row r="3172" spans="12:16" x14ac:dyDescent="0.3">
      <c r="L3172" s="26">
        <v>3163</v>
      </c>
      <c r="M3172" s="58">
        <v>16550542.425814552</v>
      </c>
      <c r="O3172" s="26">
        <v>3163</v>
      </c>
      <c r="P3172" s="58">
        <v>16550542.425814552</v>
      </c>
    </row>
    <row r="3173" spans="12:16" x14ac:dyDescent="0.3">
      <c r="L3173" s="26">
        <v>3164</v>
      </c>
      <c r="M3173" s="58">
        <v>0</v>
      </c>
      <c r="O3173" s="26">
        <v>3164</v>
      </c>
      <c r="P3173" s="58">
        <v>0</v>
      </c>
    </row>
    <row r="3174" spans="12:16" x14ac:dyDescent="0.3">
      <c r="L3174" s="26">
        <v>3165</v>
      </c>
      <c r="M3174" s="58">
        <v>0</v>
      </c>
      <c r="O3174" s="26">
        <v>3165</v>
      </c>
      <c r="P3174" s="58">
        <v>0</v>
      </c>
    </row>
    <row r="3175" spans="12:16" x14ac:dyDescent="0.3">
      <c r="L3175" s="26">
        <v>3166</v>
      </c>
      <c r="M3175" s="58">
        <v>0</v>
      </c>
      <c r="O3175" s="26">
        <v>3166</v>
      </c>
      <c r="P3175" s="58">
        <v>0</v>
      </c>
    </row>
    <row r="3176" spans="12:16" x14ac:dyDescent="0.3">
      <c r="L3176" s="26">
        <v>3167</v>
      </c>
      <c r="M3176" s="58">
        <v>20023601.674912885</v>
      </c>
      <c r="O3176" s="26">
        <v>3167</v>
      </c>
      <c r="P3176" s="58">
        <v>20023601.674912885</v>
      </c>
    </row>
    <row r="3177" spans="12:16" x14ac:dyDescent="0.3">
      <c r="L3177" s="26">
        <v>3168</v>
      </c>
      <c r="M3177" s="58">
        <v>13196669.025672093</v>
      </c>
      <c r="O3177" s="26">
        <v>3168</v>
      </c>
      <c r="P3177" s="58">
        <v>0</v>
      </c>
    </row>
    <row r="3178" spans="12:16" x14ac:dyDescent="0.3">
      <c r="L3178" s="26">
        <v>3169</v>
      </c>
      <c r="M3178" s="58">
        <v>7773702.0243009096</v>
      </c>
      <c r="O3178" s="26">
        <v>3169</v>
      </c>
      <c r="P3178" s="58">
        <v>7773702.0243009096</v>
      </c>
    </row>
    <row r="3179" spans="12:16" x14ac:dyDescent="0.3">
      <c r="L3179" s="26">
        <v>3170</v>
      </c>
      <c r="M3179" s="58">
        <v>0</v>
      </c>
      <c r="O3179" s="26">
        <v>3170</v>
      </c>
      <c r="P3179" s="58">
        <v>0</v>
      </c>
    </row>
    <row r="3180" spans="12:16" x14ac:dyDescent="0.3">
      <c r="L3180" s="26">
        <v>3171</v>
      </c>
      <c r="M3180" s="58">
        <v>0</v>
      </c>
      <c r="O3180" s="26">
        <v>3171</v>
      </c>
      <c r="P3180" s="58">
        <v>0</v>
      </c>
    </row>
    <row r="3181" spans="12:16" x14ac:dyDescent="0.3">
      <c r="L3181" s="26">
        <v>3172</v>
      </c>
      <c r="M3181" s="58">
        <v>11079151.724508105</v>
      </c>
      <c r="O3181" s="26">
        <v>3172</v>
      </c>
      <c r="P3181" s="58">
        <v>11079151.724508105</v>
      </c>
    </row>
    <row r="3182" spans="12:16" x14ac:dyDescent="0.3">
      <c r="L3182" s="26">
        <v>3173</v>
      </c>
      <c r="M3182" s="58">
        <v>0</v>
      </c>
      <c r="O3182" s="26">
        <v>3173</v>
      </c>
      <c r="P3182" s="58">
        <v>0</v>
      </c>
    </row>
    <row r="3183" spans="12:16" x14ac:dyDescent="0.3">
      <c r="L3183" s="26">
        <v>3174</v>
      </c>
      <c r="M3183" s="58">
        <v>44067112.331928819</v>
      </c>
      <c r="O3183" s="26">
        <v>3174</v>
      </c>
      <c r="P3183" s="58">
        <v>44067112.331928819</v>
      </c>
    </row>
    <row r="3184" spans="12:16" x14ac:dyDescent="0.3">
      <c r="L3184" s="26">
        <v>3175</v>
      </c>
      <c r="M3184" s="58">
        <v>22035973.02953548</v>
      </c>
      <c r="O3184" s="26">
        <v>3175</v>
      </c>
      <c r="P3184" s="58">
        <v>22035973.02953548</v>
      </c>
    </row>
    <row r="3185" spans="12:16" x14ac:dyDescent="0.3">
      <c r="L3185" s="26">
        <v>3176</v>
      </c>
      <c r="M3185" s="58">
        <v>0</v>
      </c>
      <c r="O3185" s="26">
        <v>3176</v>
      </c>
      <c r="P3185" s="58">
        <v>0</v>
      </c>
    </row>
    <row r="3186" spans="12:16" x14ac:dyDescent="0.3">
      <c r="L3186" s="26">
        <v>3177</v>
      </c>
      <c r="M3186" s="58">
        <v>9819069.0424596705</v>
      </c>
      <c r="O3186" s="26">
        <v>3177</v>
      </c>
      <c r="P3186" s="58">
        <v>9819069.0424596705</v>
      </c>
    </row>
    <row r="3187" spans="12:16" x14ac:dyDescent="0.3">
      <c r="L3187" s="26">
        <v>3178</v>
      </c>
      <c r="M3187" s="58">
        <v>0</v>
      </c>
      <c r="O3187" s="26">
        <v>3178</v>
      </c>
      <c r="P3187" s="58">
        <v>0</v>
      </c>
    </row>
    <row r="3188" spans="12:16" x14ac:dyDescent="0.3">
      <c r="L3188" s="26">
        <v>3179</v>
      </c>
      <c r="M3188" s="58">
        <v>0</v>
      </c>
      <c r="O3188" s="26">
        <v>3179</v>
      </c>
      <c r="P3188" s="58">
        <v>0</v>
      </c>
    </row>
    <row r="3189" spans="12:16" x14ac:dyDescent="0.3">
      <c r="L3189" s="26">
        <v>3180</v>
      </c>
      <c r="M3189" s="58">
        <v>0</v>
      </c>
      <c r="O3189" s="26">
        <v>3180</v>
      </c>
      <c r="P3189" s="58">
        <v>0</v>
      </c>
    </row>
    <row r="3190" spans="12:16" x14ac:dyDescent="0.3">
      <c r="L3190" s="26">
        <v>3181</v>
      </c>
      <c r="M3190" s="58">
        <v>0</v>
      </c>
      <c r="O3190" s="26">
        <v>3181</v>
      </c>
      <c r="P3190" s="58">
        <v>0</v>
      </c>
    </row>
    <row r="3191" spans="12:16" x14ac:dyDescent="0.3">
      <c r="L3191" s="26">
        <v>3182</v>
      </c>
      <c r="M3191" s="58">
        <v>0</v>
      </c>
      <c r="O3191" s="26">
        <v>3182</v>
      </c>
      <c r="P3191" s="58">
        <v>0</v>
      </c>
    </row>
    <row r="3192" spans="12:16" x14ac:dyDescent="0.3">
      <c r="L3192" s="26">
        <v>3183</v>
      </c>
      <c r="M3192" s="58">
        <v>23928768.955268126</v>
      </c>
      <c r="O3192" s="26">
        <v>3183</v>
      </c>
      <c r="P3192" s="58">
        <v>0</v>
      </c>
    </row>
    <row r="3193" spans="12:16" x14ac:dyDescent="0.3">
      <c r="L3193" s="26">
        <v>3184</v>
      </c>
      <c r="M3193" s="58">
        <v>8236002.846286511</v>
      </c>
      <c r="O3193" s="26">
        <v>3184</v>
      </c>
      <c r="P3193" s="58">
        <v>8236002.846286511</v>
      </c>
    </row>
    <row r="3194" spans="12:16" x14ac:dyDescent="0.3">
      <c r="L3194" s="26">
        <v>3185</v>
      </c>
      <c r="M3194" s="58">
        <v>6880226.7066769172</v>
      </c>
      <c r="O3194" s="26">
        <v>3185</v>
      </c>
      <c r="P3194" s="58">
        <v>6880226.7066769172</v>
      </c>
    </row>
    <row r="3195" spans="12:16" x14ac:dyDescent="0.3">
      <c r="L3195" s="26">
        <v>3186</v>
      </c>
      <c r="M3195" s="58">
        <v>7750811.5755105363</v>
      </c>
      <c r="O3195" s="26">
        <v>3186</v>
      </c>
      <c r="P3195" s="58">
        <v>7750811.5755105363</v>
      </c>
    </row>
    <row r="3196" spans="12:16" x14ac:dyDescent="0.3">
      <c r="L3196" s="26">
        <v>3187</v>
      </c>
      <c r="M3196" s="58">
        <v>0</v>
      </c>
      <c r="O3196" s="26">
        <v>3187</v>
      </c>
      <c r="P3196" s="58">
        <v>0</v>
      </c>
    </row>
    <row r="3197" spans="12:16" x14ac:dyDescent="0.3">
      <c r="L3197" s="26">
        <v>3188</v>
      </c>
      <c r="M3197" s="58">
        <v>15074971.953798909</v>
      </c>
      <c r="O3197" s="26">
        <v>3188</v>
      </c>
      <c r="P3197" s="58">
        <v>0</v>
      </c>
    </row>
    <row r="3198" spans="12:16" x14ac:dyDescent="0.3">
      <c r="L3198" s="26">
        <v>3189</v>
      </c>
      <c r="M3198" s="58">
        <v>0</v>
      </c>
      <c r="O3198" s="26">
        <v>3189</v>
      </c>
      <c r="P3198" s="58">
        <v>0</v>
      </c>
    </row>
    <row r="3199" spans="12:16" x14ac:dyDescent="0.3">
      <c r="L3199" s="26">
        <v>3190</v>
      </c>
      <c r="M3199" s="58">
        <v>20803036.483980369</v>
      </c>
      <c r="O3199" s="26">
        <v>3190</v>
      </c>
      <c r="P3199" s="58">
        <v>20803036.483980369</v>
      </c>
    </row>
    <row r="3200" spans="12:16" x14ac:dyDescent="0.3">
      <c r="L3200" s="26">
        <v>3191</v>
      </c>
      <c r="M3200" s="58">
        <v>37531053.157916702</v>
      </c>
      <c r="O3200" s="26">
        <v>3191</v>
      </c>
      <c r="P3200" s="58">
        <v>37531053.157916702</v>
      </c>
    </row>
    <row r="3201" spans="12:16" x14ac:dyDescent="0.3">
      <c r="L3201" s="26">
        <v>3192</v>
      </c>
      <c r="M3201" s="58">
        <v>0</v>
      </c>
      <c r="O3201" s="26">
        <v>3192</v>
      </c>
      <c r="P3201" s="58">
        <v>0</v>
      </c>
    </row>
    <row r="3202" spans="12:16" x14ac:dyDescent="0.3">
      <c r="L3202" s="26">
        <v>3193</v>
      </c>
      <c r="M3202" s="58">
        <v>0</v>
      </c>
      <c r="O3202" s="26">
        <v>3193</v>
      </c>
      <c r="P3202" s="58">
        <v>0</v>
      </c>
    </row>
    <row r="3203" spans="12:16" x14ac:dyDescent="0.3">
      <c r="L3203" s="26">
        <v>3194</v>
      </c>
      <c r="M3203" s="58">
        <v>0</v>
      </c>
      <c r="O3203" s="26">
        <v>3194</v>
      </c>
      <c r="P3203" s="58">
        <v>0</v>
      </c>
    </row>
    <row r="3204" spans="12:16" x14ac:dyDescent="0.3">
      <c r="L3204" s="26">
        <v>3195</v>
      </c>
      <c r="M3204" s="58">
        <v>0</v>
      </c>
      <c r="O3204" s="26">
        <v>3195</v>
      </c>
      <c r="P3204" s="58">
        <v>0</v>
      </c>
    </row>
    <row r="3205" spans="12:16" x14ac:dyDescent="0.3">
      <c r="L3205" s="26">
        <v>3196</v>
      </c>
      <c r="M3205" s="58">
        <v>10475949.9587749</v>
      </c>
      <c r="O3205" s="26">
        <v>3196</v>
      </c>
      <c r="P3205" s="58">
        <v>10475949.9587749</v>
      </c>
    </row>
    <row r="3206" spans="12:16" x14ac:dyDescent="0.3">
      <c r="L3206" s="26">
        <v>3197</v>
      </c>
      <c r="M3206" s="58">
        <v>13164382.285847049</v>
      </c>
      <c r="O3206" s="26">
        <v>3197</v>
      </c>
      <c r="P3206" s="58">
        <v>0</v>
      </c>
    </row>
    <row r="3207" spans="12:16" x14ac:dyDescent="0.3">
      <c r="L3207" s="26">
        <v>3198</v>
      </c>
      <c r="M3207" s="58">
        <v>14801727.108714417</v>
      </c>
      <c r="O3207" s="26">
        <v>3198</v>
      </c>
      <c r="P3207" s="58">
        <v>14801727.108714417</v>
      </c>
    </row>
    <row r="3208" spans="12:16" x14ac:dyDescent="0.3">
      <c r="L3208" s="26">
        <v>3199</v>
      </c>
      <c r="M3208" s="58">
        <v>23502988.600163989</v>
      </c>
      <c r="O3208" s="26">
        <v>3199</v>
      </c>
      <c r="P3208" s="58">
        <v>12187470.696900792</v>
      </c>
    </row>
    <row r="3209" spans="12:16" x14ac:dyDescent="0.3">
      <c r="L3209" s="26">
        <v>3200</v>
      </c>
      <c r="M3209" s="58">
        <v>0</v>
      </c>
      <c r="O3209" s="26">
        <v>3200</v>
      </c>
      <c r="P3209" s="58">
        <v>0</v>
      </c>
    </row>
    <row r="3210" spans="12:16" x14ac:dyDescent="0.3">
      <c r="L3210" s="26">
        <v>3201</v>
      </c>
      <c r="M3210" s="58">
        <v>0</v>
      </c>
      <c r="O3210" s="26">
        <v>3201</v>
      </c>
      <c r="P3210" s="58">
        <v>0</v>
      </c>
    </row>
    <row r="3211" spans="12:16" x14ac:dyDescent="0.3">
      <c r="L3211" s="26">
        <v>3202</v>
      </c>
      <c r="M3211" s="58">
        <v>0</v>
      </c>
      <c r="O3211" s="26">
        <v>3202</v>
      </c>
      <c r="P3211" s="58">
        <v>0</v>
      </c>
    </row>
    <row r="3212" spans="12:16" x14ac:dyDescent="0.3">
      <c r="L3212" s="26">
        <v>3203</v>
      </c>
      <c r="M3212" s="58">
        <v>12238880.503658462</v>
      </c>
      <c r="O3212" s="26">
        <v>3203</v>
      </c>
      <c r="P3212" s="58">
        <v>0</v>
      </c>
    </row>
    <row r="3213" spans="12:16" x14ac:dyDescent="0.3">
      <c r="L3213" s="26">
        <v>3204</v>
      </c>
      <c r="M3213" s="58">
        <v>0</v>
      </c>
      <c r="O3213" s="26">
        <v>3204</v>
      </c>
      <c r="P3213" s="58">
        <v>0</v>
      </c>
    </row>
    <row r="3214" spans="12:16" x14ac:dyDescent="0.3">
      <c r="L3214" s="26">
        <v>3205</v>
      </c>
      <c r="M3214" s="58">
        <v>11953202.996441955</v>
      </c>
      <c r="O3214" s="26">
        <v>3205</v>
      </c>
      <c r="P3214" s="58">
        <v>11953202.996441955</v>
      </c>
    </row>
    <row r="3215" spans="12:16" x14ac:dyDescent="0.3">
      <c r="L3215" s="26">
        <v>3206</v>
      </c>
      <c r="M3215" s="58">
        <v>0</v>
      </c>
      <c r="O3215" s="26">
        <v>3206</v>
      </c>
      <c r="P3215" s="58">
        <v>0</v>
      </c>
    </row>
    <row r="3216" spans="12:16" x14ac:dyDescent="0.3">
      <c r="L3216" s="26">
        <v>3207</v>
      </c>
      <c r="M3216" s="58">
        <v>0</v>
      </c>
      <c r="O3216" s="26">
        <v>3207</v>
      </c>
      <c r="P3216" s="58">
        <v>0</v>
      </c>
    </row>
    <row r="3217" spans="12:16" x14ac:dyDescent="0.3">
      <c r="L3217" s="26">
        <v>3208</v>
      </c>
      <c r="M3217" s="58">
        <v>0</v>
      </c>
      <c r="O3217" s="26">
        <v>3208</v>
      </c>
      <c r="P3217" s="58">
        <v>0</v>
      </c>
    </row>
    <row r="3218" spans="12:16" x14ac:dyDescent="0.3">
      <c r="L3218" s="26">
        <v>3209</v>
      </c>
      <c r="M3218" s="58">
        <v>19795830.449321095</v>
      </c>
      <c r="O3218" s="26">
        <v>3209</v>
      </c>
      <c r="P3218" s="58">
        <v>6134792.5214394601</v>
      </c>
    </row>
    <row r="3219" spans="12:16" x14ac:dyDescent="0.3">
      <c r="L3219" s="26">
        <v>3210</v>
      </c>
      <c r="M3219" s="58">
        <v>6529425.5209192336</v>
      </c>
      <c r="O3219" s="26">
        <v>3210</v>
      </c>
      <c r="P3219" s="58">
        <v>6529425.5209192336</v>
      </c>
    </row>
    <row r="3220" spans="12:16" x14ac:dyDescent="0.3">
      <c r="L3220" s="26">
        <v>3211</v>
      </c>
      <c r="M3220" s="58">
        <v>0</v>
      </c>
      <c r="O3220" s="26">
        <v>3211</v>
      </c>
      <c r="P3220" s="58">
        <v>0</v>
      </c>
    </row>
    <row r="3221" spans="12:16" x14ac:dyDescent="0.3">
      <c r="L3221" s="26">
        <v>3212</v>
      </c>
      <c r="M3221" s="58">
        <v>27497287.677000105</v>
      </c>
      <c r="O3221" s="26">
        <v>3212</v>
      </c>
      <c r="P3221" s="58">
        <v>13750190.042681705</v>
      </c>
    </row>
    <row r="3222" spans="12:16" x14ac:dyDescent="0.3">
      <c r="L3222" s="26">
        <v>3213</v>
      </c>
      <c r="M3222" s="58">
        <v>0</v>
      </c>
      <c r="O3222" s="26">
        <v>3213</v>
      </c>
      <c r="P3222" s="58">
        <v>0</v>
      </c>
    </row>
    <row r="3223" spans="12:16" x14ac:dyDescent="0.3">
      <c r="L3223" s="26">
        <v>3214</v>
      </c>
      <c r="M3223" s="58">
        <v>21122347.38978754</v>
      </c>
      <c r="O3223" s="26">
        <v>3214</v>
      </c>
      <c r="P3223" s="58">
        <v>21122347.38978754</v>
      </c>
    </row>
    <row r="3224" spans="12:16" x14ac:dyDescent="0.3">
      <c r="L3224" s="26">
        <v>3215</v>
      </c>
      <c r="M3224" s="58">
        <v>5345798.5716987252</v>
      </c>
      <c r="O3224" s="26">
        <v>3215</v>
      </c>
      <c r="P3224" s="58">
        <v>5345798.5716987252</v>
      </c>
    </row>
    <row r="3225" spans="12:16" x14ac:dyDescent="0.3">
      <c r="L3225" s="26">
        <v>3216</v>
      </c>
      <c r="M3225" s="58">
        <v>0</v>
      </c>
      <c r="O3225" s="26">
        <v>3216</v>
      </c>
      <c r="P3225" s="58">
        <v>0</v>
      </c>
    </row>
    <row r="3226" spans="12:16" x14ac:dyDescent="0.3">
      <c r="L3226" s="26">
        <v>3217</v>
      </c>
      <c r="M3226" s="58">
        <v>0</v>
      </c>
      <c r="O3226" s="26">
        <v>3217</v>
      </c>
      <c r="P3226" s="58">
        <v>0</v>
      </c>
    </row>
    <row r="3227" spans="12:16" x14ac:dyDescent="0.3">
      <c r="L3227" s="26">
        <v>3218</v>
      </c>
      <c r="M3227" s="58">
        <v>15677164.638183299</v>
      </c>
      <c r="O3227" s="26">
        <v>3218</v>
      </c>
      <c r="P3227" s="58">
        <v>15677164.638183299</v>
      </c>
    </row>
    <row r="3228" spans="12:16" x14ac:dyDescent="0.3">
      <c r="L3228" s="26">
        <v>3219</v>
      </c>
      <c r="M3228" s="58">
        <v>0</v>
      </c>
      <c r="O3228" s="26">
        <v>3219</v>
      </c>
      <c r="P3228" s="58">
        <v>0</v>
      </c>
    </row>
    <row r="3229" spans="12:16" x14ac:dyDescent="0.3">
      <c r="L3229" s="26">
        <v>3220</v>
      </c>
      <c r="M3229" s="58">
        <v>18296258.576286469</v>
      </c>
      <c r="O3229" s="26">
        <v>3220</v>
      </c>
      <c r="P3229" s="58">
        <v>18296258.576286469</v>
      </c>
    </row>
    <row r="3230" spans="12:16" x14ac:dyDescent="0.3">
      <c r="L3230" s="26">
        <v>3221</v>
      </c>
      <c r="M3230" s="58">
        <v>0</v>
      </c>
      <c r="O3230" s="26">
        <v>3221</v>
      </c>
      <c r="P3230" s="58">
        <v>0</v>
      </c>
    </row>
    <row r="3231" spans="12:16" x14ac:dyDescent="0.3">
      <c r="L3231" s="26">
        <v>3222</v>
      </c>
      <c r="M3231" s="58">
        <v>0</v>
      </c>
      <c r="O3231" s="26">
        <v>3222</v>
      </c>
      <c r="P3231" s="58">
        <v>0</v>
      </c>
    </row>
    <row r="3232" spans="12:16" x14ac:dyDescent="0.3">
      <c r="L3232" s="26">
        <v>3223</v>
      </c>
      <c r="M3232" s="58">
        <v>21151124.783288244</v>
      </c>
      <c r="O3232" s="26">
        <v>3223</v>
      </c>
      <c r="P3232" s="58">
        <v>21151124.783288244</v>
      </c>
    </row>
    <row r="3233" spans="12:16" x14ac:dyDescent="0.3">
      <c r="L3233" s="26">
        <v>3224</v>
      </c>
      <c r="M3233" s="58">
        <v>6224086.1970511349</v>
      </c>
      <c r="O3233" s="26">
        <v>3224</v>
      </c>
      <c r="P3233" s="58">
        <v>6224086.1970511349</v>
      </c>
    </row>
    <row r="3234" spans="12:16" x14ac:dyDescent="0.3">
      <c r="L3234" s="26">
        <v>3225</v>
      </c>
      <c r="M3234" s="58">
        <v>0</v>
      </c>
      <c r="O3234" s="26">
        <v>3225</v>
      </c>
      <c r="P3234" s="58">
        <v>0</v>
      </c>
    </row>
    <row r="3235" spans="12:16" x14ac:dyDescent="0.3">
      <c r="L3235" s="26">
        <v>3226</v>
      </c>
      <c r="M3235" s="58">
        <v>0</v>
      </c>
      <c r="O3235" s="26">
        <v>3226</v>
      </c>
      <c r="P3235" s="58">
        <v>0</v>
      </c>
    </row>
    <row r="3236" spans="12:16" x14ac:dyDescent="0.3">
      <c r="L3236" s="26">
        <v>3227</v>
      </c>
      <c r="M3236" s="58">
        <v>0</v>
      </c>
      <c r="O3236" s="26">
        <v>3227</v>
      </c>
      <c r="P3236" s="58">
        <v>0</v>
      </c>
    </row>
    <row r="3237" spans="12:16" x14ac:dyDescent="0.3">
      <c r="L3237" s="26">
        <v>3228</v>
      </c>
      <c r="M3237" s="58">
        <v>22477285.014018621</v>
      </c>
      <c r="O3237" s="26">
        <v>3228</v>
      </c>
      <c r="P3237" s="58">
        <v>22477285.014018621</v>
      </c>
    </row>
    <row r="3238" spans="12:16" x14ac:dyDescent="0.3">
      <c r="L3238" s="26">
        <v>3229</v>
      </c>
      <c r="M3238" s="58">
        <v>7496428.6133893458</v>
      </c>
      <c r="O3238" s="26">
        <v>3229</v>
      </c>
      <c r="P3238" s="58">
        <v>7496428.6133893458</v>
      </c>
    </row>
    <row r="3239" spans="12:16" x14ac:dyDescent="0.3">
      <c r="L3239" s="26">
        <v>3230</v>
      </c>
      <c r="M3239" s="58">
        <v>7040678.3864026684</v>
      </c>
      <c r="O3239" s="26">
        <v>3230</v>
      </c>
      <c r="P3239" s="58">
        <v>0</v>
      </c>
    </row>
    <row r="3240" spans="12:16" x14ac:dyDescent="0.3">
      <c r="L3240" s="26">
        <v>3231</v>
      </c>
      <c r="M3240" s="58">
        <v>13665267.455444334</v>
      </c>
      <c r="O3240" s="26">
        <v>3231</v>
      </c>
      <c r="P3240" s="58">
        <v>13665267.455444334</v>
      </c>
    </row>
    <row r="3241" spans="12:16" x14ac:dyDescent="0.3">
      <c r="L3241" s="26">
        <v>3232</v>
      </c>
      <c r="M3241" s="58">
        <v>7542699.1959312372</v>
      </c>
      <c r="O3241" s="26">
        <v>3232</v>
      </c>
      <c r="P3241" s="58">
        <v>7542699.1959312372</v>
      </c>
    </row>
    <row r="3242" spans="12:16" x14ac:dyDescent="0.3">
      <c r="L3242" s="26">
        <v>3233</v>
      </c>
      <c r="M3242" s="58">
        <v>0</v>
      </c>
      <c r="O3242" s="26">
        <v>3233</v>
      </c>
      <c r="P3242" s="58">
        <v>0</v>
      </c>
    </row>
    <row r="3243" spans="12:16" x14ac:dyDescent="0.3">
      <c r="L3243" s="26">
        <v>3234</v>
      </c>
      <c r="M3243" s="58">
        <v>0</v>
      </c>
      <c r="O3243" s="26">
        <v>3234</v>
      </c>
      <c r="P3243" s="58">
        <v>0</v>
      </c>
    </row>
    <row r="3244" spans="12:16" x14ac:dyDescent="0.3">
      <c r="L3244" s="26">
        <v>3235</v>
      </c>
      <c r="M3244" s="58">
        <v>11892801.768884709</v>
      </c>
      <c r="O3244" s="26">
        <v>3235</v>
      </c>
      <c r="P3244" s="58">
        <v>0</v>
      </c>
    </row>
    <row r="3245" spans="12:16" x14ac:dyDescent="0.3">
      <c r="L3245" s="26">
        <v>3236</v>
      </c>
      <c r="M3245" s="58">
        <v>0</v>
      </c>
      <c r="O3245" s="26">
        <v>3236</v>
      </c>
      <c r="P3245" s="58">
        <v>0</v>
      </c>
    </row>
    <row r="3246" spans="12:16" x14ac:dyDescent="0.3">
      <c r="L3246" s="26">
        <v>3237</v>
      </c>
      <c r="M3246" s="58">
        <v>9985592.4282040019</v>
      </c>
      <c r="O3246" s="26">
        <v>3237</v>
      </c>
      <c r="P3246" s="58">
        <v>9985592.4282040019</v>
      </c>
    </row>
    <row r="3247" spans="12:16" x14ac:dyDescent="0.3">
      <c r="L3247" s="26">
        <v>3238</v>
      </c>
      <c r="M3247" s="58">
        <v>0</v>
      </c>
      <c r="O3247" s="26">
        <v>3238</v>
      </c>
      <c r="P3247" s="58">
        <v>0</v>
      </c>
    </row>
    <row r="3248" spans="12:16" x14ac:dyDescent="0.3">
      <c r="L3248" s="26">
        <v>3239</v>
      </c>
      <c r="M3248" s="58">
        <v>0</v>
      </c>
      <c r="O3248" s="26">
        <v>3239</v>
      </c>
      <c r="P3248" s="58">
        <v>0</v>
      </c>
    </row>
    <row r="3249" spans="12:16" x14ac:dyDescent="0.3">
      <c r="L3249" s="26">
        <v>3240</v>
      </c>
      <c r="M3249" s="58">
        <v>0</v>
      </c>
      <c r="O3249" s="26">
        <v>3240</v>
      </c>
      <c r="P3249" s="58">
        <v>0</v>
      </c>
    </row>
    <row r="3250" spans="12:16" x14ac:dyDescent="0.3">
      <c r="L3250" s="26">
        <v>3241</v>
      </c>
      <c r="M3250" s="58">
        <v>0</v>
      </c>
      <c r="O3250" s="26">
        <v>3241</v>
      </c>
      <c r="P3250" s="58">
        <v>0</v>
      </c>
    </row>
    <row r="3251" spans="12:16" x14ac:dyDescent="0.3">
      <c r="L3251" s="26">
        <v>3242</v>
      </c>
      <c r="M3251" s="58">
        <v>0</v>
      </c>
      <c r="O3251" s="26">
        <v>3242</v>
      </c>
      <c r="P3251" s="58">
        <v>0</v>
      </c>
    </row>
    <row r="3252" spans="12:16" x14ac:dyDescent="0.3">
      <c r="L3252" s="26">
        <v>3243</v>
      </c>
      <c r="M3252" s="58">
        <v>0</v>
      </c>
      <c r="O3252" s="26">
        <v>3243</v>
      </c>
      <c r="P3252" s="58">
        <v>0</v>
      </c>
    </row>
    <row r="3253" spans="12:16" x14ac:dyDescent="0.3">
      <c r="L3253" s="26">
        <v>3244</v>
      </c>
      <c r="M3253" s="58">
        <v>0</v>
      </c>
      <c r="O3253" s="26">
        <v>3244</v>
      </c>
      <c r="P3253" s="58">
        <v>0</v>
      </c>
    </row>
    <row r="3254" spans="12:16" x14ac:dyDescent="0.3">
      <c r="L3254" s="26">
        <v>3245</v>
      </c>
      <c r="M3254" s="58">
        <v>18956266.020868193</v>
      </c>
      <c r="O3254" s="26">
        <v>3245</v>
      </c>
      <c r="P3254" s="58">
        <v>18956266.020868193</v>
      </c>
    </row>
    <row r="3255" spans="12:16" x14ac:dyDescent="0.3">
      <c r="L3255" s="26">
        <v>3246</v>
      </c>
      <c r="M3255" s="58">
        <v>0</v>
      </c>
      <c r="O3255" s="26">
        <v>3246</v>
      </c>
      <c r="P3255" s="58">
        <v>0</v>
      </c>
    </row>
    <row r="3256" spans="12:16" x14ac:dyDescent="0.3">
      <c r="L3256" s="26">
        <v>3247</v>
      </c>
      <c r="M3256" s="58">
        <v>0</v>
      </c>
      <c r="O3256" s="26">
        <v>3247</v>
      </c>
      <c r="P3256" s="58">
        <v>0</v>
      </c>
    </row>
    <row r="3257" spans="12:16" x14ac:dyDescent="0.3">
      <c r="L3257" s="26">
        <v>3248</v>
      </c>
      <c r="M3257" s="58">
        <v>27877069.976559393</v>
      </c>
      <c r="O3257" s="26">
        <v>3248</v>
      </c>
      <c r="P3257" s="58">
        <v>20114751.000941612</v>
      </c>
    </row>
    <row r="3258" spans="12:16" x14ac:dyDescent="0.3">
      <c r="L3258" s="26">
        <v>3249</v>
      </c>
      <c r="M3258" s="58">
        <v>0</v>
      </c>
      <c r="O3258" s="26">
        <v>3249</v>
      </c>
      <c r="P3258" s="58">
        <v>0</v>
      </c>
    </row>
    <row r="3259" spans="12:16" x14ac:dyDescent="0.3">
      <c r="L3259" s="26">
        <v>3250</v>
      </c>
      <c r="M3259" s="58">
        <v>0</v>
      </c>
      <c r="O3259" s="26">
        <v>3250</v>
      </c>
      <c r="P3259" s="58">
        <v>0</v>
      </c>
    </row>
    <row r="3260" spans="12:16" x14ac:dyDescent="0.3">
      <c r="L3260" s="26">
        <v>3251</v>
      </c>
      <c r="M3260" s="58">
        <v>12174213.295420751</v>
      </c>
      <c r="O3260" s="26">
        <v>3251</v>
      </c>
      <c r="P3260" s="58">
        <v>12174213.295420751</v>
      </c>
    </row>
    <row r="3261" spans="12:16" x14ac:dyDescent="0.3">
      <c r="L3261" s="26">
        <v>3252</v>
      </c>
      <c r="M3261" s="58">
        <v>22400733.252557207</v>
      </c>
      <c r="O3261" s="26">
        <v>3252</v>
      </c>
      <c r="P3261" s="58">
        <v>6265380.9842593297</v>
      </c>
    </row>
    <row r="3262" spans="12:16" x14ac:dyDescent="0.3">
      <c r="L3262" s="26">
        <v>3253</v>
      </c>
      <c r="M3262" s="58">
        <v>0</v>
      </c>
      <c r="O3262" s="26">
        <v>3253</v>
      </c>
      <c r="P3262" s="58">
        <v>0</v>
      </c>
    </row>
    <row r="3263" spans="12:16" x14ac:dyDescent="0.3">
      <c r="L3263" s="26">
        <v>3254</v>
      </c>
      <c r="M3263" s="58">
        <v>11795646.563317467</v>
      </c>
      <c r="O3263" s="26">
        <v>3254</v>
      </c>
      <c r="P3263" s="58">
        <v>11795646.563317467</v>
      </c>
    </row>
    <row r="3264" spans="12:16" x14ac:dyDescent="0.3">
      <c r="L3264" s="26">
        <v>3255</v>
      </c>
      <c r="M3264" s="58">
        <v>18300404.043193623</v>
      </c>
      <c r="O3264" s="26">
        <v>3255</v>
      </c>
      <c r="P3264" s="58">
        <v>18300404.043193623</v>
      </c>
    </row>
    <row r="3265" spans="12:16" x14ac:dyDescent="0.3">
      <c r="L3265" s="26">
        <v>3256</v>
      </c>
      <c r="M3265" s="58">
        <v>8490661.5494189467</v>
      </c>
      <c r="O3265" s="26">
        <v>3256</v>
      </c>
      <c r="P3265" s="58">
        <v>8490661.5494189467</v>
      </c>
    </row>
    <row r="3266" spans="12:16" x14ac:dyDescent="0.3">
      <c r="L3266" s="26">
        <v>3257</v>
      </c>
      <c r="M3266" s="58">
        <v>0</v>
      </c>
      <c r="O3266" s="26">
        <v>3257</v>
      </c>
      <c r="P3266" s="58">
        <v>0</v>
      </c>
    </row>
    <row r="3267" spans="12:16" x14ac:dyDescent="0.3">
      <c r="L3267" s="26">
        <v>3258</v>
      </c>
      <c r="M3267" s="58">
        <v>34714285.220640741</v>
      </c>
      <c r="O3267" s="26">
        <v>3258</v>
      </c>
      <c r="P3267" s="58">
        <v>34714285.220640741</v>
      </c>
    </row>
    <row r="3268" spans="12:16" x14ac:dyDescent="0.3">
      <c r="L3268" s="26">
        <v>3259</v>
      </c>
      <c r="M3268" s="58">
        <v>32505081.63769044</v>
      </c>
      <c r="O3268" s="26">
        <v>3259</v>
      </c>
      <c r="P3268" s="58">
        <v>0</v>
      </c>
    </row>
    <row r="3269" spans="12:16" x14ac:dyDescent="0.3">
      <c r="L3269" s="26">
        <v>3260</v>
      </c>
      <c r="M3269" s="58">
        <v>0</v>
      </c>
      <c r="O3269" s="26">
        <v>3260</v>
      </c>
      <c r="P3269" s="58">
        <v>0</v>
      </c>
    </row>
    <row r="3270" spans="12:16" x14ac:dyDescent="0.3">
      <c r="L3270" s="26">
        <v>3261</v>
      </c>
      <c r="M3270" s="58">
        <v>0</v>
      </c>
      <c r="O3270" s="26">
        <v>3261</v>
      </c>
      <c r="P3270" s="58">
        <v>0</v>
      </c>
    </row>
    <row r="3271" spans="12:16" x14ac:dyDescent="0.3">
      <c r="L3271" s="26">
        <v>3262</v>
      </c>
      <c r="M3271" s="58">
        <v>10247329.350426905</v>
      </c>
      <c r="O3271" s="26">
        <v>3262</v>
      </c>
      <c r="P3271" s="58">
        <v>10247329.350426905</v>
      </c>
    </row>
    <row r="3272" spans="12:16" x14ac:dyDescent="0.3">
      <c r="L3272" s="26">
        <v>3263</v>
      </c>
      <c r="M3272" s="58">
        <v>0</v>
      </c>
      <c r="O3272" s="26">
        <v>3263</v>
      </c>
      <c r="P3272" s="58">
        <v>0</v>
      </c>
    </row>
    <row r="3273" spans="12:16" x14ac:dyDescent="0.3">
      <c r="L3273" s="26">
        <v>3264</v>
      </c>
      <c r="M3273" s="58">
        <v>0</v>
      </c>
      <c r="O3273" s="26">
        <v>3264</v>
      </c>
      <c r="P3273" s="58">
        <v>0</v>
      </c>
    </row>
    <row r="3274" spans="12:16" x14ac:dyDescent="0.3">
      <c r="L3274" s="26">
        <v>3265</v>
      </c>
      <c r="M3274" s="58">
        <v>13126830.090825021</v>
      </c>
      <c r="O3274" s="26">
        <v>3265</v>
      </c>
      <c r="P3274" s="58">
        <v>13126830.090825021</v>
      </c>
    </row>
    <row r="3275" spans="12:16" x14ac:dyDescent="0.3">
      <c r="L3275" s="26">
        <v>3266</v>
      </c>
      <c r="M3275" s="58">
        <v>7491040.4575265599</v>
      </c>
      <c r="O3275" s="26">
        <v>3266</v>
      </c>
      <c r="P3275" s="58">
        <v>7491040.4575265599</v>
      </c>
    </row>
    <row r="3276" spans="12:16" x14ac:dyDescent="0.3">
      <c r="L3276" s="26">
        <v>3267</v>
      </c>
      <c r="M3276" s="58">
        <v>18111710.548089474</v>
      </c>
      <c r="O3276" s="26">
        <v>3267</v>
      </c>
      <c r="P3276" s="58">
        <v>18111710.548089474</v>
      </c>
    </row>
    <row r="3277" spans="12:16" x14ac:dyDescent="0.3">
      <c r="L3277" s="26">
        <v>3268</v>
      </c>
      <c r="M3277" s="58">
        <v>0</v>
      </c>
      <c r="O3277" s="26">
        <v>3268</v>
      </c>
      <c r="P3277" s="58">
        <v>0</v>
      </c>
    </row>
    <row r="3278" spans="12:16" x14ac:dyDescent="0.3">
      <c r="L3278" s="26">
        <v>3269</v>
      </c>
      <c r="M3278" s="58">
        <v>0</v>
      </c>
      <c r="O3278" s="26">
        <v>3269</v>
      </c>
      <c r="P3278" s="58">
        <v>0</v>
      </c>
    </row>
    <row r="3279" spans="12:16" x14ac:dyDescent="0.3">
      <c r="L3279" s="26">
        <v>3270</v>
      </c>
      <c r="M3279" s="58">
        <v>17187022.158618819</v>
      </c>
      <c r="O3279" s="26">
        <v>3270</v>
      </c>
      <c r="P3279" s="58">
        <v>17187022.158618819</v>
      </c>
    </row>
    <row r="3280" spans="12:16" x14ac:dyDescent="0.3">
      <c r="L3280" s="26">
        <v>3271</v>
      </c>
      <c r="M3280" s="58">
        <v>0</v>
      </c>
      <c r="O3280" s="26">
        <v>3271</v>
      </c>
      <c r="P3280" s="58">
        <v>0</v>
      </c>
    </row>
    <row r="3281" spans="12:16" x14ac:dyDescent="0.3">
      <c r="L3281" s="26">
        <v>3272</v>
      </c>
      <c r="M3281" s="58">
        <v>0</v>
      </c>
      <c r="O3281" s="26">
        <v>3272</v>
      </c>
      <c r="P3281" s="58">
        <v>0</v>
      </c>
    </row>
    <row r="3282" spans="12:16" x14ac:dyDescent="0.3">
      <c r="L3282" s="26">
        <v>3273</v>
      </c>
      <c r="M3282" s="58">
        <v>0</v>
      </c>
      <c r="O3282" s="26">
        <v>3273</v>
      </c>
      <c r="P3282" s="58">
        <v>0</v>
      </c>
    </row>
    <row r="3283" spans="12:16" x14ac:dyDescent="0.3">
      <c r="L3283" s="26">
        <v>3274</v>
      </c>
      <c r="M3283" s="58">
        <v>0</v>
      </c>
      <c r="O3283" s="26">
        <v>3274</v>
      </c>
      <c r="P3283" s="58">
        <v>0</v>
      </c>
    </row>
    <row r="3284" spans="12:16" x14ac:dyDescent="0.3">
      <c r="L3284" s="26">
        <v>3275</v>
      </c>
      <c r="M3284" s="58">
        <v>11065998.149537299</v>
      </c>
      <c r="O3284" s="26">
        <v>3275</v>
      </c>
      <c r="P3284" s="58">
        <v>11065998.149537299</v>
      </c>
    </row>
    <row r="3285" spans="12:16" x14ac:dyDescent="0.3">
      <c r="L3285" s="26">
        <v>3276</v>
      </c>
      <c r="M3285" s="58">
        <v>11781477.05734187</v>
      </c>
      <c r="O3285" s="26">
        <v>3276</v>
      </c>
      <c r="P3285" s="58">
        <v>0</v>
      </c>
    </row>
    <row r="3286" spans="12:16" x14ac:dyDescent="0.3">
      <c r="L3286" s="26">
        <v>3277</v>
      </c>
      <c r="M3286" s="58">
        <v>0</v>
      </c>
      <c r="O3286" s="26">
        <v>3277</v>
      </c>
      <c r="P3286" s="58">
        <v>0</v>
      </c>
    </row>
    <row r="3287" spans="12:16" x14ac:dyDescent="0.3">
      <c r="L3287" s="26">
        <v>3278</v>
      </c>
      <c r="M3287" s="58">
        <v>20192424.130687833</v>
      </c>
      <c r="O3287" s="26">
        <v>3278</v>
      </c>
      <c r="P3287" s="58">
        <v>20192424.130687833</v>
      </c>
    </row>
    <row r="3288" spans="12:16" x14ac:dyDescent="0.3">
      <c r="L3288" s="26">
        <v>3279</v>
      </c>
      <c r="M3288" s="58">
        <v>0</v>
      </c>
      <c r="O3288" s="26">
        <v>3279</v>
      </c>
      <c r="P3288" s="58">
        <v>0</v>
      </c>
    </row>
    <row r="3289" spans="12:16" x14ac:dyDescent="0.3">
      <c r="L3289" s="26">
        <v>3280</v>
      </c>
      <c r="M3289" s="58">
        <v>37369792.289968565</v>
      </c>
      <c r="O3289" s="26">
        <v>3280</v>
      </c>
      <c r="P3289" s="58">
        <v>37369792.289968565</v>
      </c>
    </row>
    <row r="3290" spans="12:16" x14ac:dyDescent="0.3">
      <c r="L3290" s="26">
        <v>3281</v>
      </c>
      <c r="M3290" s="58">
        <v>7657105.0399849163</v>
      </c>
      <c r="O3290" s="26">
        <v>3281</v>
      </c>
      <c r="P3290" s="58">
        <v>7657105.0399849163</v>
      </c>
    </row>
    <row r="3291" spans="12:16" x14ac:dyDescent="0.3">
      <c r="L3291" s="26">
        <v>3282</v>
      </c>
      <c r="M3291" s="58">
        <v>0</v>
      </c>
      <c r="O3291" s="26">
        <v>3282</v>
      </c>
      <c r="P3291" s="58">
        <v>0</v>
      </c>
    </row>
    <row r="3292" spans="12:16" x14ac:dyDescent="0.3">
      <c r="L3292" s="26">
        <v>3283</v>
      </c>
      <c r="M3292" s="58">
        <v>0</v>
      </c>
      <c r="O3292" s="26">
        <v>3283</v>
      </c>
      <c r="P3292" s="58">
        <v>0</v>
      </c>
    </row>
    <row r="3293" spans="12:16" x14ac:dyDescent="0.3">
      <c r="L3293" s="26">
        <v>3284</v>
      </c>
      <c r="M3293" s="58">
        <v>24136438.643102646</v>
      </c>
      <c r="O3293" s="26">
        <v>3284</v>
      </c>
      <c r="P3293" s="58">
        <v>24136438.643102646</v>
      </c>
    </row>
    <row r="3294" spans="12:16" x14ac:dyDescent="0.3">
      <c r="L3294" s="26">
        <v>3285</v>
      </c>
      <c r="M3294" s="58">
        <v>0</v>
      </c>
      <c r="O3294" s="26">
        <v>3285</v>
      </c>
      <c r="P3294" s="58">
        <v>0</v>
      </c>
    </row>
    <row r="3295" spans="12:16" x14ac:dyDescent="0.3">
      <c r="L3295" s="26">
        <v>3286</v>
      </c>
      <c r="M3295" s="58">
        <v>0</v>
      </c>
      <c r="O3295" s="26">
        <v>3286</v>
      </c>
      <c r="P3295" s="58">
        <v>0</v>
      </c>
    </row>
    <row r="3296" spans="12:16" x14ac:dyDescent="0.3">
      <c r="L3296" s="26">
        <v>3287</v>
      </c>
      <c r="M3296" s="58">
        <v>0</v>
      </c>
      <c r="O3296" s="26">
        <v>3287</v>
      </c>
      <c r="P3296" s="58">
        <v>0</v>
      </c>
    </row>
    <row r="3297" spans="12:16" x14ac:dyDescent="0.3">
      <c r="L3297" s="26">
        <v>3288</v>
      </c>
      <c r="M3297" s="58">
        <v>8422243.8091560397</v>
      </c>
      <c r="O3297" s="26">
        <v>3288</v>
      </c>
      <c r="P3297" s="58">
        <v>8422243.8091560397</v>
      </c>
    </row>
    <row r="3298" spans="12:16" x14ac:dyDescent="0.3">
      <c r="L3298" s="26">
        <v>3289</v>
      </c>
      <c r="M3298" s="58">
        <v>28630539.547117151</v>
      </c>
      <c r="O3298" s="26">
        <v>3289</v>
      </c>
      <c r="P3298" s="58">
        <v>28630539.547117151</v>
      </c>
    </row>
    <row r="3299" spans="12:16" x14ac:dyDescent="0.3">
      <c r="L3299" s="26">
        <v>3290</v>
      </c>
      <c r="M3299" s="58">
        <v>11336521.078185221</v>
      </c>
      <c r="O3299" s="26">
        <v>3290</v>
      </c>
      <c r="P3299" s="58">
        <v>11336521.078185221</v>
      </c>
    </row>
    <row r="3300" spans="12:16" x14ac:dyDescent="0.3">
      <c r="L3300" s="26">
        <v>3291</v>
      </c>
      <c r="M3300" s="58">
        <v>0</v>
      </c>
      <c r="O3300" s="26">
        <v>3291</v>
      </c>
      <c r="P3300" s="58">
        <v>0</v>
      </c>
    </row>
    <row r="3301" spans="12:16" x14ac:dyDescent="0.3">
      <c r="L3301" s="26">
        <v>3292</v>
      </c>
      <c r="M3301" s="58">
        <v>0</v>
      </c>
      <c r="O3301" s="26">
        <v>3292</v>
      </c>
      <c r="P3301" s="58">
        <v>0</v>
      </c>
    </row>
    <row r="3302" spans="12:16" x14ac:dyDescent="0.3">
      <c r="L3302" s="26">
        <v>3293</v>
      </c>
      <c r="M3302" s="58">
        <v>0</v>
      </c>
      <c r="O3302" s="26">
        <v>3293</v>
      </c>
      <c r="P3302" s="58">
        <v>0</v>
      </c>
    </row>
    <row r="3303" spans="12:16" x14ac:dyDescent="0.3">
      <c r="L3303" s="26">
        <v>3294</v>
      </c>
      <c r="M3303" s="58">
        <v>11263586.964385036</v>
      </c>
      <c r="O3303" s="26">
        <v>3294</v>
      </c>
      <c r="P3303" s="58">
        <v>11263586.964385036</v>
      </c>
    </row>
    <row r="3304" spans="12:16" x14ac:dyDescent="0.3">
      <c r="L3304" s="26">
        <v>3295</v>
      </c>
      <c r="M3304" s="58">
        <v>0</v>
      </c>
      <c r="O3304" s="26">
        <v>3295</v>
      </c>
      <c r="P3304" s="58">
        <v>0</v>
      </c>
    </row>
    <row r="3305" spans="12:16" x14ac:dyDescent="0.3">
      <c r="L3305" s="26">
        <v>3296</v>
      </c>
      <c r="M3305" s="58">
        <v>0</v>
      </c>
      <c r="O3305" s="26">
        <v>3296</v>
      </c>
      <c r="P3305" s="58">
        <v>0</v>
      </c>
    </row>
    <row r="3306" spans="12:16" x14ac:dyDescent="0.3">
      <c r="L3306" s="26">
        <v>3297</v>
      </c>
      <c r="M3306" s="58">
        <v>0</v>
      </c>
      <c r="O3306" s="26">
        <v>3297</v>
      </c>
      <c r="P3306" s="58">
        <v>0</v>
      </c>
    </row>
    <row r="3307" spans="12:16" x14ac:dyDescent="0.3">
      <c r="L3307" s="26">
        <v>3298</v>
      </c>
      <c r="M3307" s="58">
        <v>0</v>
      </c>
      <c r="O3307" s="26">
        <v>3298</v>
      </c>
      <c r="P3307" s="58">
        <v>0</v>
      </c>
    </row>
    <row r="3308" spans="12:16" x14ac:dyDescent="0.3">
      <c r="L3308" s="26">
        <v>3299</v>
      </c>
      <c r="M3308" s="58">
        <v>0</v>
      </c>
      <c r="O3308" s="26">
        <v>3299</v>
      </c>
      <c r="P3308" s="58">
        <v>0</v>
      </c>
    </row>
    <row r="3309" spans="12:16" x14ac:dyDescent="0.3">
      <c r="L3309" s="26">
        <v>3300</v>
      </c>
      <c r="M3309" s="58">
        <v>6075384.4166114125</v>
      </c>
      <c r="O3309" s="26">
        <v>3300</v>
      </c>
      <c r="P3309" s="58">
        <v>0</v>
      </c>
    </row>
    <row r="3310" spans="12:16" x14ac:dyDescent="0.3">
      <c r="L3310" s="26">
        <v>3301</v>
      </c>
      <c r="M3310" s="58">
        <v>9882949.9662644807</v>
      </c>
      <c r="O3310" s="26">
        <v>3301</v>
      </c>
      <c r="P3310" s="58">
        <v>9882949.9662644807</v>
      </c>
    </row>
    <row r="3311" spans="12:16" x14ac:dyDescent="0.3">
      <c r="L3311" s="26">
        <v>3302</v>
      </c>
      <c r="M3311" s="58">
        <v>16411271.866222022</v>
      </c>
      <c r="O3311" s="26">
        <v>3302</v>
      </c>
      <c r="P3311" s="58">
        <v>16411271.866222022</v>
      </c>
    </row>
    <row r="3312" spans="12:16" x14ac:dyDescent="0.3">
      <c r="L3312" s="26">
        <v>3303</v>
      </c>
      <c r="M3312" s="58">
        <v>16780827.301299069</v>
      </c>
      <c r="O3312" s="26">
        <v>3303</v>
      </c>
      <c r="P3312" s="58">
        <v>16780827.301299069</v>
      </c>
    </row>
    <row r="3313" spans="12:16" x14ac:dyDescent="0.3">
      <c r="L3313" s="26">
        <v>3304</v>
      </c>
      <c r="M3313" s="58">
        <v>0</v>
      </c>
      <c r="O3313" s="26">
        <v>3304</v>
      </c>
      <c r="P3313" s="58">
        <v>0</v>
      </c>
    </row>
    <row r="3314" spans="12:16" x14ac:dyDescent="0.3">
      <c r="L3314" s="26">
        <v>3305</v>
      </c>
      <c r="M3314" s="58">
        <v>0</v>
      </c>
      <c r="O3314" s="26">
        <v>3305</v>
      </c>
      <c r="P3314" s="58">
        <v>0</v>
      </c>
    </row>
    <row r="3315" spans="12:16" x14ac:dyDescent="0.3">
      <c r="L3315" s="26">
        <v>3306</v>
      </c>
      <c r="M3315" s="58">
        <v>4132188.101329654</v>
      </c>
      <c r="O3315" s="26">
        <v>3306</v>
      </c>
      <c r="P3315" s="58">
        <v>0</v>
      </c>
    </row>
    <row r="3316" spans="12:16" x14ac:dyDescent="0.3">
      <c r="L3316" s="26">
        <v>3307</v>
      </c>
      <c r="M3316" s="58">
        <v>9191804.8360509276</v>
      </c>
      <c r="O3316" s="26">
        <v>3307</v>
      </c>
      <c r="P3316" s="58">
        <v>9191804.8360509276</v>
      </c>
    </row>
    <row r="3317" spans="12:16" x14ac:dyDescent="0.3">
      <c r="L3317" s="26">
        <v>3308</v>
      </c>
      <c r="M3317" s="58">
        <v>0</v>
      </c>
      <c r="O3317" s="26">
        <v>3308</v>
      </c>
      <c r="P3317" s="58">
        <v>0</v>
      </c>
    </row>
    <row r="3318" spans="12:16" x14ac:dyDescent="0.3">
      <c r="L3318" s="26">
        <v>3309</v>
      </c>
      <c r="M3318" s="58">
        <v>0</v>
      </c>
      <c r="O3318" s="26">
        <v>3309</v>
      </c>
      <c r="P3318" s="58">
        <v>0</v>
      </c>
    </row>
    <row r="3319" spans="12:16" x14ac:dyDescent="0.3">
      <c r="L3319" s="26">
        <v>3310</v>
      </c>
      <c r="M3319" s="58">
        <v>8147561.6238889741</v>
      </c>
      <c r="O3319" s="26">
        <v>3310</v>
      </c>
      <c r="P3319" s="58">
        <v>8147561.6238889741</v>
      </c>
    </row>
    <row r="3320" spans="12:16" x14ac:dyDescent="0.3">
      <c r="L3320" s="26">
        <v>3311</v>
      </c>
      <c r="M3320" s="58">
        <v>0</v>
      </c>
      <c r="O3320" s="26">
        <v>3311</v>
      </c>
      <c r="P3320" s="58">
        <v>0</v>
      </c>
    </row>
    <row r="3321" spans="12:16" x14ac:dyDescent="0.3">
      <c r="L3321" s="26">
        <v>3312</v>
      </c>
      <c r="M3321" s="58">
        <v>21219195.190327302</v>
      </c>
      <c r="O3321" s="26">
        <v>3312</v>
      </c>
      <c r="P3321" s="58">
        <v>21219195.190327302</v>
      </c>
    </row>
    <row r="3322" spans="12:16" x14ac:dyDescent="0.3">
      <c r="L3322" s="26">
        <v>3313</v>
      </c>
      <c r="M3322" s="58">
        <v>0</v>
      </c>
      <c r="O3322" s="26">
        <v>3313</v>
      </c>
      <c r="P3322" s="58">
        <v>0</v>
      </c>
    </row>
    <row r="3323" spans="12:16" x14ac:dyDescent="0.3">
      <c r="L3323" s="26">
        <v>3314</v>
      </c>
      <c r="M3323" s="58">
        <v>0</v>
      </c>
      <c r="O3323" s="26">
        <v>3314</v>
      </c>
      <c r="P3323" s="58">
        <v>0</v>
      </c>
    </row>
    <row r="3324" spans="12:16" x14ac:dyDescent="0.3">
      <c r="L3324" s="26">
        <v>3315</v>
      </c>
      <c r="M3324" s="58">
        <v>0</v>
      </c>
      <c r="O3324" s="26">
        <v>3315</v>
      </c>
      <c r="P3324" s="58">
        <v>0</v>
      </c>
    </row>
    <row r="3325" spans="12:16" x14ac:dyDescent="0.3">
      <c r="L3325" s="26">
        <v>3316</v>
      </c>
      <c r="M3325" s="58">
        <v>17008060.011651948</v>
      </c>
      <c r="O3325" s="26">
        <v>3316</v>
      </c>
      <c r="P3325" s="58">
        <v>17008060.011651948</v>
      </c>
    </row>
    <row r="3326" spans="12:16" x14ac:dyDescent="0.3">
      <c r="L3326" s="26">
        <v>3317</v>
      </c>
      <c r="M3326" s="58">
        <v>0</v>
      </c>
      <c r="O3326" s="26">
        <v>3317</v>
      </c>
      <c r="P3326" s="58">
        <v>0</v>
      </c>
    </row>
    <row r="3327" spans="12:16" x14ac:dyDescent="0.3">
      <c r="L3327" s="26">
        <v>3318</v>
      </c>
      <c r="M3327" s="58">
        <v>38185751.699200384</v>
      </c>
      <c r="O3327" s="26">
        <v>3318</v>
      </c>
      <c r="P3327" s="58">
        <v>28882092.141912863</v>
      </c>
    </row>
    <row r="3328" spans="12:16" x14ac:dyDescent="0.3">
      <c r="L3328" s="26">
        <v>3319</v>
      </c>
      <c r="M3328" s="58">
        <v>21426444.195019141</v>
      </c>
      <c r="O3328" s="26">
        <v>3319</v>
      </c>
      <c r="P3328" s="58">
        <v>21426444.195019141</v>
      </c>
    </row>
    <row r="3329" spans="12:16" x14ac:dyDescent="0.3">
      <c r="L3329" s="26">
        <v>3320</v>
      </c>
      <c r="M3329" s="58">
        <v>10840110.274682689</v>
      </c>
      <c r="O3329" s="26">
        <v>3320</v>
      </c>
      <c r="P3329" s="58">
        <v>0</v>
      </c>
    </row>
    <row r="3330" spans="12:16" x14ac:dyDescent="0.3">
      <c r="L3330" s="26">
        <v>3321</v>
      </c>
      <c r="M3330" s="58">
        <v>0</v>
      </c>
      <c r="O3330" s="26">
        <v>3321</v>
      </c>
      <c r="P3330" s="58">
        <v>0</v>
      </c>
    </row>
    <row r="3331" spans="12:16" x14ac:dyDescent="0.3">
      <c r="L3331" s="26">
        <v>3322</v>
      </c>
      <c r="M3331" s="58">
        <v>0</v>
      </c>
      <c r="O3331" s="26">
        <v>3322</v>
      </c>
      <c r="P3331" s="58">
        <v>0</v>
      </c>
    </row>
    <row r="3332" spans="12:16" x14ac:dyDescent="0.3">
      <c r="L3332" s="26">
        <v>3323</v>
      </c>
      <c r="M3332" s="58">
        <v>13574343.482622394</v>
      </c>
      <c r="O3332" s="26">
        <v>3323</v>
      </c>
      <c r="P3332" s="58">
        <v>13574343.482622394</v>
      </c>
    </row>
    <row r="3333" spans="12:16" x14ac:dyDescent="0.3">
      <c r="L3333" s="26">
        <v>3324</v>
      </c>
      <c r="M3333" s="58">
        <v>0</v>
      </c>
      <c r="O3333" s="26">
        <v>3324</v>
      </c>
      <c r="P3333" s="58">
        <v>0</v>
      </c>
    </row>
    <row r="3334" spans="12:16" x14ac:dyDescent="0.3">
      <c r="L3334" s="26">
        <v>3325</v>
      </c>
      <c r="M3334" s="58">
        <v>20761362.817974381</v>
      </c>
      <c r="O3334" s="26">
        <v>3325</v>
      </c>
      <c r="P3334" s="58">
        <v>9658190.5403086022</v>
      </c>
    </row>
    <row r="3335" spans="12:16" x14ac:dyDescent="0.3">
      <c r="L3335" s="26">
        <v>3326</v>
      </c>
      <c r="M3335" s="58">
        <v>0</v>
      </c>
      <c r="O3335" s="26">
        <v>3326</v>
      </c>
      <c r="P3335" s="58">
        <v>0</v>
      </c>
    </row>
    <row r="3336" spans="12:16" x14ac:dyDescent="0.3">
      <c r="L3336" s="26">
        <v>3327</v>
      </c>
      <c r="M3336" s="58">
        <v>0</v>
      </c>
      <c r="O3336" s="26">
        <v>3327</v>
      </c>
      <c r="P3336" s="58">
        <v>0</v>
      </c>
    </row>
    <row r="3337" spans="12:16" x14ac:dyDescent="0.3">
      <c r="L3337" s="26">
        <v>3328</v>
      </c>
      <c r="M3337" s="58">
        <v>0</v>
      </c>
      <c r="O3337" s="26">
        <v>3328</v>
      </c>
      <c r="P3337" s="58">
        <v>0</v>
      </c>
    </row>
    <row r="3338" spans="12:16" x14ac:dyDescent="0.3">
      <c r="L3338" s="26">
        <v>3329</v>
      </c>
      <c r="M3338" s="58">
        <v>0</v>
      </c>
      <c r="O3338" s="26">
        <v>3329</v>
      </c>
      <c r="P3338" s="58">
        <v>0</v>
      </c>
    </row>
    <row r="3339" spans="12:16" x14ac:dyDescent="0.3">
      <c r="L3339" s="26">
        <v>3330</v>
      </c>
      <c r="M3339" s="58">
        <v>52710974.799587592</v>
      </c>
      <c r="O3339" s="26">
        <v>3330</v>
      </c>
      <c r="P3339" s="58">
        <v>19036975.487371441</v>
      </c>
    </row>
    <row r="3340" spans="12:16" x14ac:dyDescent="0.3">
      <c r="L3340" s="26">
        <v>3331</v>
      </c>
      <c r="M3340" s="58">
        <v>0</v>
      </c>
      <c r="O3340" s="26">
        <v>3331</v>
      </c>
      <c r="P3340" s="58">
        <v>0</v>
      </c>
    </row>
    <row r="3341" spans="12:16" x14ac:dyDescent="0.3">
      <c r="L3341" s="26">
        <v>3332</v>
      </c>
      <c r="M3341" s="58">
        <v>0</v>
      </c>
      <c r="O3341" s="26">
        <v>3332</v>
      </c>
      <c r="P3341" s="58">
        <v>0</v>
      </c>
    </row>
    <row r="3342" spans="12:16" x14ac:dyDescent="0.3">
      <c r="L3342" s="26">
        <v>3333</v>
      </c>
      <c r="M3342" s="58">
        <v>16851216.462145392</v>
      </c>
      <c r="O3342" s="26">
        <v>3333</v>
      </c>
      <c r="P3342" s="58">
        <v>16851216.462145392</v>
      </c>
    </row>
    <row r="3343" spans="12:16" x14ac:dyDescent="0.3">
      <c r="L3343" s="26">
        <v>3334</v>
      </c>
      <c r="M3343" s="58">
        <v>16023364.79303088</v>
      </c>
      <c r="O3343" s="26">
        <v>3334</v>
      </c>
      <c r="P3343" s="58">
        <v>16023364.79303088</v>
      </c>
    </row>
    <row r="3344" spans="12:16" x14ac:dyDescent="0.3">
      <c r="L3344" s="26">
        <v>3335</v>
      </c>
      <c r="M3344" s="58">
        <v>12460830.346329534</v>
      </c>
      <c r="O3344" s="26">
        <v>3335</v>
      </c>
      <c r="P3344" s="58">
        <v>0</v>
      </c>
    </row>
    <row r="3345" spans="12:16" x14ac:dyDescent="0.3">
      <c r="L3345" s="26">
        <v>3336</v>
      </c>
      <c r="M3345" s="58">
        <v>26359905.333844975</v>
      </c>
      <c r="O3345" s="26">
        <v>3336</v>
      </c>
      <c r="P3345" s="58">
        <v>26359905.333844975</v>
      </c>
    </row>
    <row r="3346" spans="12:16" x14ac:dyDescent="0.3">
      <c r="L3346" s="26">
        <v>3337</v>
      </c>
      <c r="M3346" s="58">
        <v>0</v>
      </c>
      <c r="O3346" s="26">
        <v>3337</v>
      </c>
      <c r="P3346" s="58">
        <v>0</v>
      </c>
    </row>
    <row r="3347" spans="12:16" x14ac:dyDescent="0.3">
      <c r="L3347" s="26">
        <v>3338</v>
      </c>
      <c r="M3347" s="58">
        <v>0</v>
      </c>
      <c r="O3347" s="26">
        <v>3338</v>
      </c>
      <c r="P3347" s="58">
        <v>0</v>
      </c>
    </row>
    <row r="3348" spans="12:16" x14ac:dyDescent="0.3">
      <c r="L3348" s="26">
        <v>3339</v>
      </c>
      <c r="M3348" s="58">
        <v>0</v>
      </c>
      <c r="O3348" s="26">
        <v>3339</v>
      </c>
      <c r="P3348" s="58">
        <v>0</v>
      </c>
    </row>
    <row r="3349" spans="12:16" x14ac:dyDescent="0.3">
      <c r="L3349" s="26">
        <v>3340</v>
      </c>
      <c r="M3349" s="58">
        <v>0</v>
      </c>
      <c r="O3349" s="26">
        <v>3340</v>
      </c>
      <c r="P3349" s="58">
        <v>0</v>
      </c>
    </row>
    <row r="3350" spans="12:16" x14ac:dyDescent="0.3">
      <c r="L3350" s="26">
        <v>3341</v>
      </c>
      <c r="M3350" s="58">
        <v>0</v>
      </c>
      <c r="O3350" s="26">
        <v>3341</v>
      </c>
      <c r="P3350" s="58">
        <v>0</v>
      </c>
    </row>
    <row r="3351" spans="12:16" x14ac:dyDescent="0.3">
      <c r="L3351" s="26">
        <v>3342</v>
      </c>
      <c r="M3351" s="58">
        <v>19948798.926276349</v>
      </c>
      <c r="O3351" s="26">
        <v>3342</v>
      </c>
      <c r="P3351" s="58">
        <v>19948798.926276349</v>
      </c>
    </row>
    <row r="3352" spans="12:16" x14ac:dyDescent="0.3">
      <c r="L3352" s="26">
        <v>3343</v>
      </c>
      <c r="M3352" s="58">
        <v>9534522.7037288416</v>
      </c>
      <c r="O3352" s="26">
        <v>3343</v>
      </c>
      <c r="P3352" s="58">
        <v>0</v>
      </c>
    </row>
    <row r="3353" spans="12:16" x14ac:dyDescent="0.3">
      <c r="L3353" s="26">
        <v>3344</v>
      </c>
      <c r="M3353" s="58">
        <v>0</v>
      </c>
      <c r="O3353" s="26">
        <v>3344</v>
      </c>
      <c r="P3353" s="58">
        <v>0</v>
      </c>
    </row>
    <row r="3354" spans="12:16" x14ac:dyDescent="0.3">
      <c r="L3354" s="26">
        <v>3345</v>
      </c>
      <c r="M3354" s="58">
        <v>0</v>
      </c>
      <c r="O3354" s="26">
        <v>3345</v>
      </c>
      <c r="P3354" s="58">
        <v>0</v>
      </c>
    </row>
    <row r="3355" spans="12:16" x14ac:dyDescent="0.3">
      <c r="L3355" s="26">
        <v>3346</v>
      </c>
      <c r="M3355" s="58">
        <v>0</v>
      </c>
      <c r="O3355" s="26">
        <v>3346</v>
      </c>
      <c r="P3355" s="58">
        <v>0</v>
      </c>
    </row>
    <row r="3356" spans="12:16" x14ac:dyDescent="0.3">
      <c r="L3356" s="26">
        <v>3347</v>
      </c>
      <c r="M3356" s="58">
        <v>0</v>
      </c>
      <c r="O3356" s="26">
        <v>3347</v>
      </c>
      <c r="P3356" s="58">
        <v>0</v>
      </c>
    </row>
    <row r="3357" spans="12:16" x14ac:dyDescent="0.3">
      <c r="L3357" s="26">
        <v>3348</v>
      </c>
      <c r="M3357" s="58">
        <v>0</v>
      </c>
      <c r="O3357" s="26">
        <v>3348</v>
      </c>
      <c r="P3357" s="58">
        <v>0</v>
      </c>
    </row>
    <row r="3358" spans="12:16" x14ac:dyDescent="0.3">
      <c r="L3358" s="26">
        <v>3349</v>
      </c>
      <c r="M3358" s="58">
        <v>0</v>
      </c>
      <c r="O3358" s="26">
        <v>3349</v>
      </c>
      <c r="P3358" s="58">
        <v>0</v>
      </c>
    </row>
    <row r="3359" spans="12:16" x14ac:dyDescent="0.3">
      <c r="L3359" s="26">
        <v>3350</v>
      </c>
      <c r="M3359" s="58">
        <v>13469570.183979034</v>
      </c>
      <c r="O3359" s="26">
        <v>3350</v>
      </c>
      <c r="P3359" s="58">
        <v>13469570.183979034</v>
      </c>
    </row>
    <row r="3360" spans="12:16" x14ac:dyDescent="0.3">
      <c r="L3360" s="26">
        <v>3351</v>
      </c>
      <c r="M3360" s="58">
        <v>0</v>
      </c>
      <c r="O3360" s="26">
        <v>3351</v>
      </c>
      <c r="P3360" s="58">
        <v>0</v>
      </c>
    </row>
    <row r="3361" spans="12:16" x14ac:dyDescent="0.3">
      <c r="L3361" s="26">
        <v>3352</v>
      </c>
      <c r="M3361" s="58">
        <v>36140978.559022427</v>
      </c>
      <c r="O3361" s="26">
        <v>3352</v>
      </c>
      <c r="P3361" s="58">
        <v>36140978.559022427</v>
      </c>
    </row>
    <row r="3362" spans="12:16" x14ac:dyDescent="0.3">
      <c r="L3362" s="26">
        <v>3353</v>
      </c>
      <c r="M3362" s="58">
        <v>0</v>
      </c>
      <c r="O3362" s="26">
        <v>3353</v>
      </c>
      <c r="P3362" s="58">
        <v>0</v>
      </c>
    </row>
    <row r="3363" spans="12:16" x14ac:dyDescent="0.3">
      <c r="L3363" s="26">
        <v>3354</v>
      </c>
      <c r="M3363" s="58">
        <v>0</v>
      </c>
      <c r="O3363" s="26">
        <v>3354</v>
      </c>
      <c r="P3363" s="58">
        <v>0</v>
      </c>
    </row>
    <row r="3364" spans="12:16" x14ac:dyDescent="0.3">
      <c r="L3364" s="26">
        <v>3355</v>
      </c>
      <c r="M3364" s="58">
        <v>0</v>
      </c>
      <c r="O3364" s="26">
        <v>3355</v>
      </c>
      <c r="P3364" s="58">
        <v>0</v>
      </c>
    </row>
    <row r="3365" spans="12:16" x14ac:dyDescent="0.3">
      <c r="L3365" s="26">
        <v>3356</v>
      </c>
      <c r="M3365" s="58">
        <v>17684599.438077968</v>
      </c>
      <c r="O3365" s="26">
        <v>3356</v>
      </c>
      <c r="P3365" s="58">
        <v>17684599.438077968</v>
      </c>
    </row>
    <row r="3366" spans="12:16" x14ac:dyDescent="0.3">
      <c r="L3366" s="26">
        <v>3357</v>
      </c>
      <c r="M3366" s="58">
        <v>41693920.463726543</v>
      </c>
      <c r="O3366" s="26">
        <v>3357</v>
      </c>
      <c r="P3366" s="58">
        <v>41693920.463726543</v>
      </c>
    </row>
    <row r="3367" spans="12:16" x14ac:dyDescent="0.3">
      <c r="L3367" s="26">
        <v>3358</v>
      </c>
      <c r="M3367" s="58">
        <v>0</v>
      </c>
      <c r="O3367" s="26">
        <v>3358</v>
      </c>
      <c r="P3367" s="58">
        <v>0</v>
      </c>
    </row>
    <row r="3368" spans="12:16" x14ac:dyDescent="0.3">
      <c r="L3368" s="26">
        <v>3359</v>
      </c>
      <c r="M3368" s="58">
        <v>0</v>
      </c>
      <c r="O3368" s="26">
        <v>3359</v>
      </c>
      <c r="P3368" s="58">
        <v>0</v>
      </c>
    </row>
    <row r="3369" spans="12:16" x14ac:dyDescent="0.3">
      <c r="L3369" s="26">
        <v>3360</v>
      </c>
      <c r="M3369" s="58">
        <v>0</v>
      </c>
      <c r="O3369" s="26">
        <v>3360</v>
      </c>
      <c r="P3369" s="58">
        <v>0</v>
      </c>
    </row>
    <row r="3370" spans="12:16" x14ac:dyDescent="0.3">
      <c r="L3370" s="26">
        <v>3361</v>
      </c>
      <c r="M3370" s="58">
        <v>39068631.371664159</v>
      </c>
      <c r="O3370" s="26">
        <v>3361</v>
      </c>
      <c r="P3370" s="58">
        <v>8132951.8998787608</v>
      </c>
    </row>
    <row r="3371" spans="12:16" x14ac:dyDescent="0.3">
      <c r="L3371" s="26">
        <v>3362</v>
      </c>
      <c r="M3371" s="58">
        <v>17514582.333900746</v>
      </c>
      <c r="O3371" s="26">
        <v>3362</v>
      </c>
      <c r="P3371" s="58">
        <v>17514582.333900746</v>
      </c>
    </row>
    <row r="3372" spans="12:16" x14ac:dyDescent="0.3">
      <c r="L3372" s="26">
        <v>3363</v>
      </c>
      <c r="M3372" s="58">
        <v>0</v>
      </c>
      <c r="O3372" s="26">
        <v>3363</v>
      </c>
      <c r="P3372" s="58">
        <v>0</v>
      </c>
    </row>
    <row r="3373" spans="12:16" x14ac:dyDescent="0.3">
      <c r="L3373" s="26">
        <v>3364</v>
      </c>
      <c r="M3373" s="58">
        <v>36576863.922152966</v>
      </c>
      <c r="O3373" s="26">
        <v>3364</v>
      </c>
      <c r="P3373" s="58">
        <v>36576863.922152966</v>
      </c>
    </row>
    <row r="3374" spans="12:16" x14ac:dyDescent="0.3">
      <c r="L3374" s="26">
        <v>3365</v>
      </c>
      <c r="M3374" s="58">
        <v>28041966.159725323</v>
      </c>
      <c r="O3374" s="26">
        <v>3365</v>
      </c>
      <c r="P3374" s="58">
        <v>28041966.159725323</v>
      </c>
    </row>
    <row r="3375" spans="12:16" x14ac:dyDescent="0.3">
      <c r="L3375" s="26">
        <v>3366</v>
      </c>
      <c r="M3375" s="58">
        <v>14160074.483632054</v>
      </c>
      <c r="O3375" s="26">
        <v>3366</v>
      </c>
      <c r="P3375" s="58">
        <v>0</v>
      </c>
    </row>
    <row r="3376" spans="12:16" x14ac:dyDescent="0.3">
      <c r="L3376" s="26">
        <v>3367</v>
      </c>
      <c r="M3376" s="58">
        <v>0</v>
      </c>
      <c r="O3376" s="26">
        <v>3367</v>
      </c>
      <c r="P3376" s="58">
        <v>0</v>
      </c>
    </row>
    <row r="3377" spans="12:16" x14ac:dyDescent="0.3">
      <c r="L3377" s="26">
        <v>3368</v>
      </c>
      <c r="M3377" s="58">
        <v>14381364.255532475</v>
      </c>
      <c r="O3377" s="26">
        <v>3368</v>
      </c>
      <c r="P3377" s="58">
        <v>14381364.255532475</v>
      </c>
    </row>
    <row r="3378" spans="12:16" x14ac:dyDescent="0.3">
      <c r="L3378" s="26">
        <v>3369</v>
      </c>
      <c r="M3378" s="58">
        <v>6489303.8184346305</v>
      </c>
      <c r="O3378" s="26">
        <v>3369</v>
      </c>
      <c r="P3378" s="58">
        <v>6489303.8184346305</v>
      </c>
    </row>
    <row r="3379" spans="12:16" x14ac:dyDescent="0.3">
      <c r="L3379" s="26">
        <v>3370</v>
      </c>
      <c r="M3379" s="58">
        <v>0</v>
      </c>
      <c r="O3379" s="26">
        <v>3370</v>
      </c>
      <c r="P3379" s="58">
        <v>0</v>
      </c>
    </row>
    <row r="3380" spans="12:16" x14ac:dyDescent="0.3">
      <c r="L3380" s="26">
        <v>3371</v>
      </c>
      <c r="M3380" s="58">
        <v>0</v>
      </c>
      <c r="O3380" s="26">
        <v>3371</v>
      </c>
      <c r="P3380" s="58">
        <v>0</v>
      </c>
    </row>
    <row r="3381" spans="12:16" x14ac:dyDescent="0.3">
      <c r="L3381" s="26">
        <v>3372</v>
      </c>
      <c r="M3381" s="58">
        <v>0</v>
      </c>
      <c r="O3381" s="26">
        <v>3372</v>
      </c>
      <c r="P3381" s="58">
        <v>0</v>
      </c>
    </row>
    <row r="3382" spans="12:16" x14ac:dyDescent="0.3">
      <c r="L3382" s="26">
        <v>3373</v>
      </c>
      <c r="M3382" s="58">
        <v>11574214.418350952</v>
      </c>
      <c r="O3382" s="26">
        <v>3373</v>
      </c>
      <c r="P3382" s="58">
        <v>11574214.418350952</v>
      </c>
    </row>
    <row r="3383" spans="12:16" x14ac:dyDescent="0.3">
      <c r="L3383" s="26">
        <v>3374</v>
      </c>
      <c r="M3383" s="58">
        <v>5789522.422197382</v>
      </c>
      <c r="O3383" s="26">
        <v>3374</v>
      </c>
      <c r="P3383" s="58">
        <v>5789522.422197382</v>
      </c>
    </row>
    <row r="3384" spans="12:16" x14ac:dyDescent="0.3">
      <c r="L3384" s="26">
        <v>3375</v>
      </c>
      <c r="M3384" s="58">
        <v>9094896.3005904611</v>
      </c>
      <c r="O3384" s="26">
        <v>3375</v>
      </c>
      <c r="P3384" s="58">
        <v>9094896.3005904611</v>
      </c>
    </row>
    <row r="3385" spans="12:16" x14ac:dyDescent="0.3">
      <c r="L3385" s="26">
        <v>3376</v>
      </c>
      <c r="M3385" s="58">
        <v>0</v>
      </c>
      <c r="O3385" s="26">
        <v>3376</v>
      </c>
      <c r="P3385" s="58">
        <v>0</v>
      </c>
    </row>
    <row r="3386" spans="12:16" x14ac:dyDescent="0.3">
      <c r="L3386" s="26">
        <v>3377</v>
      </c>
      <c r="M3386" s="58">
        <v>0</v>
      </c>
      <c r="O3386" s="26">
        <v>3377</v>
      </c>
      <c r="P3386" s="58">
        <v>0</v>
      </c>
    </row>
    <row r="3387" spans="12:16" x14ac:dyDescent="0.3">
      <c r="L3387" s="26">
        <v>3378</v>
      </c>
      <c r="M3387" s="58">
        <v>0</v>
      </c>
      <c r="O3387" s="26">
        <v>3378</v>
      </c>
      <c r="P3387" s="58">
        <v>0</v>
      </c>
    </row>
    <row r="3388" spans="12:16" x14ac:dyDescent="0.3">
      <c r="L3388" s="26">
        <v>3379</v>
      </c>
      <c r="M3388" s="58">
        <v>13855455.996135814</v>
      </c>
      <c r="O3388" s="26">
        <v>3379</v>
      </c>
      <c r="P3388" s="58">
        <v>13855455.996135814</v>
      </c>
    </row>
    <row r="3389" spans="12:16" x14ac:dyDescent="0.3">
      <c r="L3389" s="26">
        <v>3380</v>
      </c>
      <c r="M3389" s="58">
        <v>24282461.818644777</v>
      </c>
      <c r="O3389" s="26">
        <v>3380</v>
      </c>
      <c r="P3389" s="58">
        <v>24282461.818644777</v>
      </c>
    </row>
    <row r="3390" spans="12:16" x14ac:dyDescent="0.3">
      <c r="L3390" s="26">
        <v>3381</v>
      </c>
      <c r="M3390" s="58">
        <v>0</v>
      </c>
      <c r="O3390" s="26">
        <v>3381</v>
      </c>
      <c r="P3390" s="58">
        <v>0</v>
      </c>
    </row>
    <row r="3391" spans="12:16" x14ac:dyDescent="0.3">
      <c r="L3391" s="26">
        <v>3382</v>
      </c>
      <c r="M3391" s="58">
        <v>0</v>
      </c>
      <c r="O3391" s="26">
        <v>3382</v>
      </c>
      <c r="P3391" s="58">
        <v>0</v>
      </c>
    </row>
    <row r="3392" spans="12:16" x14ac:dyDescent="0.3">
      <c r="L3392" s="26">
        <v>3383</v>
      </c>
      <c r="M3392" s="58">
        <v>16921329.287827075</v>
      </c>
      <c r="O3392" s="26">
        <v>3383</v>
      </c>
      <c r="P3392" s="58">
        <v>16921329.287827075</v>
      </c>
    </row>
    <row r="3393" spans="12:16" x14ac:dyDescent="0.3">
      <c r="L3393" s="26">
        <v>3384</v>
      </c>
      <c r="M3393" s="58">
        <v>0</v>
      </c>
      <c r="O3393" s="26">
        <v>3384</v>
      </c>
      <c r="P3393" s="58">
        <v>0</v>
      </c>
    </row>
    <row r="3394" spans="12:16" x14ac:dyDescent="0.3">
      <c r="L3394" s="26">
        <v>3385</v>
      </c>
      <c r="M3394" s="58">
        <v>0</v>
      </c>
      <c r="O3394" s="26">
        <v>3385</v>
      </c>
      <c r="P3394" s="58">
        <v>0</v>
      </c>
    </row>
    <row r="3395" spans="12:16" x14ac:dyDescent="0.3">
      <c r="L3395" s="26">
        <v>3386</v>
      </c>
      <c r="M3395" s="58">
        <v>0</v>
      </c>
      <c r="O3395" s="26">
        <v>3386</v>
      </c>
      <c r="P3395" s="58">
        <v>0</v>
      </c>
    </row>
    <row r="3396" spans="12:16" x14ac:dyDescent="0.3">
      <c r="L3396" s="26">
        <v>3387</v>
      </c>
      <c r="M3396" s="58">
        <v>22462962.689275481</v>
      </c>
      <c r="O3396" s="26">
        <v>3387</v>
      </c>
      <c r="P3396" s="58">
        <v>22462962.689275481</v>
      </c>
    </row>
    <row r="3397" spans="12:16" x14ac:dyDescent="0.3">
      <c r="L3397" s="26">
        <v>3388</v>
      </c>
      <c r="M3397" s="58">
        <v>0</v>
      </c>
      <c r="O3397" s="26">
        <v>3388</v>
      </c>
      <c r="P3397" s="58">
        <v>0</v>
      </c>
    </row>
    <row r="3398" spans="12:16" x14ac:dyDescent="0.3">
      <c r="L3398" s="26">
        <v>3389</v>
      </c>
      <c r="M3398" s="58">
        <v>24858285.894568872</v>
      </c>
      <c r="O3398" s="26">
        <v>3389</v>
      </c>
      <c r="P3398" s="58">
        <v>24858285.894568872</v>
      </c>
    </row>
    <row r="3399" spans="12:16" x14ac:dyDescent="0.3">
      <c r="L3399" s="26">
        <v>3390</v>
      </c>
      <c r="M3399" s="58">
        <v>9768142.1242441386</v>
      </c>
      <c r="O3399" s="26">
        <v>3390</v>
      </c>
      <c r="P3399" s="58">
        <v>9768142.1242441386</v>
      </c>
    </row>
    <row r="3400" spans="12:16" x14ac:dyDescent="0.3">
      <c r="L3400" s="26">
        <v>3391</v>
      </c>
      <c r="M3400" s="58">
        <v>13855741.011435505</v>
      </c>
      <c r="O3400" s="26">
        <v>3391</v>
      </c>
      <c r="P3400" s="58">
        <v>0</v>
      </c>
    </row>
    <row r="3401" spans="12:16" x14ac:dyDescent="0.3">
      <c r="L3401" s="26">
        <v>3392</v>
      </c>
      <c r="M3401" s="58">
        <v>27793868.010859571</v>
      </c>
      <c r="O3401" s="26">
        <v>3392</v>
      </c>
      <c r="P3401" s="58">
        <v>27793868.010859571</v>
      </c>
    </row>
    <row r="3402" spans="12:16" x14ac:dyDescent="0.3">
      <c r="L3402" s="26">
        <v>3393</v>
      </c>
      <c r="M3402" s="58">
        <v>22851653.387906604</v>
      </c>
      <c r="O3402" s="26">
        <v>3393</v>
      </c>
      <c r="P3402" s="58">
        <v>0</v>
      </c>
    </row>
    <row r="3403" spans="12:16" x14ac:dyDescent="0.3">
      <c r="L3403" s="26">
        <v>3394</v>
      </c>
      <c r="M3403" s="58">
        <v>0</v>
      </c>
      <c r="O3403" s="26">
        <v>3394</v>
      </c>
      <c r="P3403" s="58">
        <v>0</v>
      </c>
    </row>
    <row r="3404" spans="12:16" x14ac:dyDescent="0.3">
      <c r="L3404" s="26">
        <v>3395</v>
      </c>
      <c r="M3404" s="58">
        <v>0</v>
      </c>
      <c r="O3404" s="26">
        <v>3395</v>
      </c>
      <c r="P3404" s="58">
        <v>0</v>
      </c>
    </row>
    <row r="3405" spans="12:16" x14ac:dyDescent="0.3">
      <c r="L3405" s="26">
        <v>3396</v>
      </c>
      <c r="M3405" s="58">
        <v>0</v>
      </c>
      <c r="O3405" s="26">
        <v>3396</v>
      </c>
      <c r="P3405" s="58">
        <v>0</v>
      </c>
    </row>
    <row r="3406" spans="12:16" x14ac:dyDescent="0.3">
      <c r="L3406" s="26">
        <v>3397</v>
      </c>
      <c r="M3406" s="58">
        <v>0</v>
      </c>
      <c r="O3406" s="26">
        <v>3397</v>
      </c>
      <c r="P3406" s="58">
        <v>0</v>
      </c>
    </row>
    <row r="3407" spans="12:16" x14ac:dyDescent="0.3">
      <c r="L3407" s="26">
        <v>3398</v>
      </c>
      <c r="M3407" s="58">
        <v>0</v>
      </c>
      <c r="O3407" s="26">
        <v>3398</v>
      </c>
      <c r="P3407" s="58">
        <v>0</v>
      </c>
    </row>
    <row r="3408" spans="12:16" x14ac:dyDescent="0.3">
      <c r="L3408" s="26">
        <v>3399</v>
      </c>
      <c r="M3408" s="58">
        <v>16160484.314931313</v>
      </c>
      <c r="O3408" s="26">
        <v>3399</v>
      </c>
      <c r="P3408" s="58">
        <v>16160484.314931313</v>
      </c>
    </row>
    <row r="3409" spans="12:16" x14ac:dyDescent="0.3">
      <c r="L3409" s="26">
        <v>3400</v>
      </c>
      <c r="M3409" s="58">
        <v>0</v>
      </c>
      <c r="O3409" s="26">
        <v>3400</v>
      </c>
      <c r="P3409" s="58">
        <v>0</v>
      </c>
    </row>
    <row r="3410" spans="12:16" x14ac:dyDescent="0.3">
      <c r="L3410" s="26">
        <v>3401</v>
      </c>
      <c r="M3410" s="58">
        <v>0</v>
      </c>
      <c r="O3410" s="26">
        <v>3401</v>
      </c>
      <c r="P3410" s="58">
        <v>0</v>
      </c>
    </row>
    <row r="3411" spans="12:16" x14ac:dyDescent="0.3">
      <c r="L3411" s="26">
        <v>3402</v>
      </c>
      <c r="M3411" s="58">
        <v>0</v>
      </c>
      <c r="O3411" s="26">
        <v>3402</v>
      </c>
      <c r="P3411" s="58">
        <v>0</v>
      </c>
    </row>
    <row r="3412" spans="12:16" x14ac:dyDescent="0.3">
      <c r="L3412" s="26">
        <v>3403</v>
      </c>
      <c r="M3412" s="58">
        <v>0</v>
      </c>
      <c r="O3412" s="26">
        <v>3403</v>
      </c>
      <c r="P3412" s="58">
        <v>0</v>
      </c>
    </row>
    <row r="3413" spans="12:16" x14ac:dyDescent="0.3">
      <c r="L3413" s="26">
        <v>3404</v>
      </c>
      <c r="M3413" s="58">
        <v>33864751.187496044</v>
      </c>
      <c r="O3413" s="26">
        <v>3404</v>
      </c>
      <c r="P3413" s="58">
        <v>33864751.187496044</v>
      </c>
    </row>
    <row r="3414" spans="12:16" x14ac:dyDescent="0.3">
      <c r="L3414" s="26">
        <v>3405</v>
      </c>
      <c r="M3414" s="58">
        <v>0</v>
      </c>
      <c r="O3414" s="26">
        <v>3405</v>
      </c>
      <c r="P3414" s="58">
        <v>0</v>
      </c>
    </row>
    <row r="3415" spans="12:16" x14ac:dyDescent="0.3">
      <c r="L3415" s="26">
        <v>3406</v>
      </c>
      <c r="M3415" s="58">
        <v>5633291.4659649869</v>
      </c>
      <c r="O3415" s="26">
        <v>3406</v>
      </c>
      <c r="P3415" s="58">
        <v>5633291.4659649869</v>
      </c>
    </row>
    <row r="3416" spans="12:16" x14ac:dyDescent="0.3">
      <c r="L3416" s="26">
        <v>3407</v>
      </c>
      <c r="M3416" s="58">
        <v>0</v>
      </c>
      <c r="O3416" s="26">
        <v>3407</v>
      </c>
      <c r="P3416" s="58">
        <v>0</v>
      </c>
    </row>
    <row r="3417" spans="12:16" x14ac:dyDescent="0.3">
      <c r="L3417" s="26">
        <v>3408</v>
      </c>
      <c r="M3417" s="58">
        <v>16342139.309935465</v>
      </c>
      <c r="O3417" s="26">
        <v>3408</v>
      </c>
      <c r="P3417" s="58">
        <v>16342139.309935465</v>
      </c>
    </row>
    <row r="3418" spans="12:16" x14ac:dyDescent="0.3">
      <c r="L3418" s="26">
        <v>3409</v>
      </c>
      <c r="M3418" s="58">
        <v>0</v>
      </c>
      <c r="O3418" s="26">
        <v>3409</v>
      </c>
      <c r="P3418" s="58">
        <v>0</v>
      </c>
    </row>
    <row r="3419" spans="12:16" x14ac:dyDescent="0.3">
      <c r="L3419" s="26">
        <v>3410</v>
      </c>
      <c r="M3419" s="58">
        <v>15716710.394300435</v>
      </c>
      <c r="O3419" s="26">
        <v>3410</v>
      </c>
      <c r="P3419" s="58">
        <v>15716710.394300435</v>
      </c>
    </row>
    <row r="3420" spans="12:16" x14ac:dyDescent="0.3">
      <c r="L3420" s="26">
        <v>3411</v>
      </c>
      <c r="M3420" s="58">
        <v>0</v>
      </c>
      <c r="O3420" s="26">
        <v>3411</v>
      </c>
      <c r="P3420" s="58">
        <v>0</v>
      </c>
    </row>
    <row r="3421" spans="12:16" x14ac:dyDescent="0.3">
      <c r="L3421" s="26">
        <v>3412</v>
      </c>
      <c r="M3421" s="58">
        <v>0</v>
      </c>
      <c r="O3421" s="26">
        <v>3412</v>
      </c>
      <c r="P3421" s="58">
        <v>0</v>
      </c>
    </row>
    <row r="3422" spans="12:16" x14ac:dyDescent="0.3">
      <c r="L3422" s="26">
        <v>3413</v>
      </c>
      <c r="M3422" s="58">
        <v>0</v>
      </c>
      <c r="O3422" s="26">
        <v>3413</v>
      </c>
      <c r="P3422" s="58">
        <v>0</v>
      </c>
    </row>
    <row r="3423" spans="12:16" x14ac:dyDescent="0.3">
      <c r="L3423" s="26">
        <v>3414</v>
      </c>
      <c r="M3423" s="58">
        <v>0</v>
      </c>
      <c r="O3423" s="26">
        <v>3414</v>
      </c>
      <c r="P3423" s="58">
        <v>0</v>
      </c>
    </row>
    <row r="3424" spans="12:16" x14ac:dyDescent="0.3">
      <c r="L3424" s="26">
        <v>3415</v>
      </c>
      <c r="M3424" s="58">
        <v>15524976.444504505</v>
      </c>
      <c r="O3424" s="26">
        <v>3415</v>
      </c>
      <c r="P3424" s="58">
        <v>0</v>
      </c>
    </row>
    <row r="3425" spans="12:16" x14ac:dyDescent="0.3">
      <c r="L3425" s="26">
        <v>3416</v>
      </c>
      <c r="M3425" s="58">
        <v>0</v>
      </c>
      <c r="O3425" s="26">
        <v>3416</v>
      </c>
      <c r="P3425" s="58">
        <v>0</v>
      </c>
    </row>
    <row r="3426" spans="12:16" x14ac:dyDescent="0.3">
      <c r="L3426" s="26">
        <v>3417</v>
      </c>
      <c r="M3426" s="58">
        <v>0</v>
      </c>
      <c r="O3426" s="26">
        <v>3417</v>
      </c>
      <c r="P3426" s="58">
        <v>0</v>
      </c>
    </row>
    <row r="3427" spans="12:16" x14ac:dyDescent="0.3">
      <c r="L3427" s="26">
        <v>3418</v>
      </c>
      <c r="M3427" s="58">
        <v>12384648.568154188</v>
      </c>
      <c r="O3427" s="26">
        <v>3418</v>
      </c>
      <c r="P3427" s="58">
        <v>12384648.568154188</v>
      </c>
    </row>
    <row r="3428" spans="12:16" x14ac:dyDescent="0.3">
      <c r="L3428" s="26">
        <v>3419</v>
      </c>
      <c r="M3428" s="58">
        <v>0</v>
      </c>
      <c r="O3428" s="26">
        <v>3419</v>
      </c>
      <c r="P3428" s="58">
        <v>0</v>
      </c>
    </row>
    <row r="3429" spans="12:16" x14ac:dyDescent="0.3">
      <c r="L3429" s="26">
        <v>3420</v>
      </c>
      <c r="M3429" s="58">
        <v>0</v>
      </c>
      <c r="O3429" s="26">
        <v>3420</v>
      </c>
      <c r="P3429" s="58">
        <v>0</v>
      </c>
    </row>
    <row r="3430" spans="12:16" x14ac:dyDescent="0.3">
      <c r="L3430" s="26">
        <v>3421</v>
      </c>
      <c r="M3430" s="58">
        <v>0</v>
      </c>
      <c r="O3430" s="26">
        <v>3421</v>
      </c>
      <c r="P3430" s="58">
        <v>0</v>
      </c>
    </row>
    <row r="3431" spans="12:16" x14ac:dyDescent="0.3">
      <c r="L3431" s="26">
        <v>3422</v>
      </c>
      <c r="M3431" s="58">
        <v>24059334.803437017</v>
      </c>
      <c r="O3431" s="26">
        <v>3422</v>
      </c>
      <c r="P3431" s="58">
        <v>24059334.803437017</v>
      </c>
    </row>
    <row r="3432" spans="12:16" x14ac:dyDescent="0.3">
      <c r="L3432" s="26">
        <v>3423</v>
      </c>
      <c r="M3432" s="58">
        <v>0</v>
      </c>
      <c r="O3432" s="26">
        <v>3423</v>
      </c>
      <c r="P3432" s="58">
        <v>0</v>
      </c>
    </row>
    <row r="3433" spans="12:16" x14ac:dyDescent="0.3">
      <c r="L3433" s="26">
        <v>3424</v>
      </c>
      <c r="M3433" s="58">
        <v>9029788.4666670933</v>
      </c>
      <c r="O3433" s="26">
        <v>3424</v>
      </c>
      <c r="P3433" s="58">
        <v>9029788.4666670933</v>
      </c>
    </row>
    <row r="3434" spans="12:16" x14ac:dyDescent="0.3">
      <c r="L3434" s="26">
        <v>3425</v>
      </c>
      <c r="M3434" s="58">
        <v>0</v>
      </c>
      <c r="O3434" s="26">
        <v>3425</v>
      </c>
      <c r="P3434" s="58">
        <v>0</v>
      </c>
    </row>
    <row r="3435" spans="12:16" x14ac:dyDescent="0.3">
      <c r="L3435" s="26">
        <v>3426</v>
      </c>
      <c r="M3435" s="58">
        <v>12208854.08388673</v>
      </c>
      <c r="O3435" s="26">
        <v>3426</v>
      </c>
      <c r="P3435" s="58">
        <v>12208854.08388673</v>
      </c>
    </row>
    <row r="3436" spans="12:16" x14ac:dyDescent="0.3">
      <c r="L3436" s="26">
        <v>3427</v>
      </c>
      <c r="M3436" s="58">
        <v>0</v>
      </c>
      <c r="O3436" s="26">
        <v>3427</v>
      </c>
      <c r="P3436" s="58">
        <v>0</v>
      </c>
    </row>
    <row r="3437" spans="12:16" x14ac:dyDescent="0.3">
      <c r="L3437" s="26">
        <v>3428</v>
      </c>
      <c r="M3437" s="58">
        <v>0</v>
      </c>
      <c r="O3437" s="26">
        <v>3428</v>
      </c>
      <c r="P3437" s="58">
        <v>0</v>
      </c>
    </row>
    <row r="3438" spans="12:16" x14ac:dyDescent="0.3">
      <c r="L3438" s="26">
        <v>3429</v>
      </c>
      <c r="M3438" s="58">
        <v>0</v>
      </c>
      <c r="O3438" s="26">
        <v>3429</v>
      </c>
      <c r="P3438" s="58">
        <v>0</v>
      </c>
    </row>
    <row r="3439" spans="12:16" x14ac:dyDescent="0.3">
      <c r="L3439" s="26">
        <v>3430</v>
      </c>
      <c r="M3439" s="58">
        <v>41693842.377825342</v>
      </c>
      <c r="O3439" s="26">
        <v>3430</v>
      </c>
      <c r="P3439" s="58">
        <v>28066082.418769676</v>
      </c>
    </row>
    <row r="3440" spans="12:16" x14ac:dyDescent="0.3">
      <c r="L3440" s="26">
        <v>3431</v>
      </c>
      <c r="M3440" s="58">
        <v>15911878.54289606</v>
      </c>
      <c r="O3440" s="26">
        <v>3431</v>
      </c>
      <c r="P3440" s="58">
        <v>15911878.54289606</v>
      </c>
    </row>
    <row r="3441" spans="12:16" x14ac:dyDescent="0.3">
      <c r="L3441" s="26">
        <v>3432</v>
      </c>
      <c r="M3441" s="58">
        <v>4655678.7411136534</v>
      </c>
      <c r="O3441" s="26">
        <v>3432</v>
      </c>
      <c r="P3441" s="58">
        <v>4655678.7411136534</v>
      </c>
    </row>
    <row r="3442" spans="12:16" x14ac:dyDescent="0.3">
      <c r="L3442" s="26">
        <v>3433</v>
      </c>
      <c r="M3442" s="58">
        <v>0</v>
      </c>
      <c r="O3442" s="26">
        <v>3433</v>
      </c>
      <c r="P3442" s="58">
        <v>0</v>
      </c>
    </row>
    <row r="3443" spans="12:16" x14ac:dyDescent="0.3">
      <c r="L3443" s="26">
        <v>3434</v>
      </c>
      <c r="M3443" s="58">
        <v>8859387.4418093767</v>
      </c>
      <c r="O3443" s="26">
        <v>3434</v>
      </c>
      <c r="P3443" s="58">
        <v>8859387.4418093767</v>
      </c>
    </row>
    <row r="3444" spans="12:16" x14ac:dyDescent="0.3">
      <c r="L3444" s="26">
        <v>3435</v>
      </c>
      <c r="M3444" s="58">
        <v>10869644.698324667</v>
      </c>
      <c r="O3444" s="26">
        <v>3435</v>
      </c>
      <c r="P3444" s="58">
        <v>10869644.698324667</v>
      </c>
    </row>
    <row r="3445" spans="12:16" x14ac:dyDescent="0.3">
      <c r="L3445" s="26">
        <v>3436</v>
      </c>
      <c r="M3445" s="58">
        <v>0</v>
      </c>
      <c r="O3445" s="26">
        <v>3436</v>
      </c>
      <c r="P3445" s="58">
        <v>0</v>
      </c>
    </row>
    <row r="3446" spans="12:16" x14ac:dyDescent="0.3">
      <c r="L3446" s="26">
        <v>3437</v>
      </c>
      <c r="M3446" s="58">
        <v>0</v>
      </c>
      <c r="O3446" s="26">
        <v>3437</v>
      </c>
      <c r="P3446" s="58">
        <v>0</v>
      </c>
    </row>
    <row r="3447" spans="12:16" x14ac:dyDescent="0.3">
      <c r="L3447" s="26">
        <v>3438</v>
      </c>
      <c r="M3447" s="58">
        <v>11420465.033235457</v>
      </c>
      <c r="O3447" s="26">
        <v>3438</v>
      </c>
      <c r="P3447" s="58">
        <v>11420465.033235457</v>
      </c>
    </row>
    <row r="3448" spans="12:16" x14ac:dyDescent="0.3">
      <c r="L3448" s="26">
        <v>3439</v>
      </c>
      <c r="M3448" s="58">
        <v>25874035.787963584</v>
      </c>
      <c r="O3448" s="26">
        <v>3439</v>
      </c>
      <c r="P3448" s="58">
        <v>25874035.787963584</v>
      </c>
    </row>
    <row r="3449" spans="12:16" x14ac:dyDescent="0.3">
      <c r="L3449" s="26">
        <v>3440</v>
      </c>
      <c r="M3449" s="58">
        <v>21316983.366957471</v>
      </c>
      <c r="O3449" s="26">
        <v>3440</v>
      </c>
      <c r="P3449" s="58">
        <v>21316983.366957471</v>
      </c>
    </row>
    <row r="3450" spans="12:16" x14ac:dyDescent="0.3">
      <c r="L3450" s="26">
        <v>3441</v>
      </c>
      <c r="M3450" s="58">
        <v>5411921.0135812229</v>
      </c>
      <c r="O3450" s="26">
        <v>3441</v>
      </c>
      <c r="P3450" s="58">
        <v>5411921.0135812229</v>
      </c>
    </row>
    <row r="3451" spans="12:16" x14ac:dyDescent="0.3">
      <c r="L3451" s="26">
        <v>3442</v>
      </c>
      <c r="M3451" s="58">
        <v>0</v>
      </c>
      <c r="O3451" s="26">
        <v>3442</v>
      </c>
      <c r="P3451" s="58">
        <v>0</v>
      </c>
    </row>
    <row r="3452" spans="12:16" x14ac:dyDescent="0.3">
      <c r="L3452" s="26">
        <v>3443</v>
      </c>
      <c r="M3452" s="58">
        <v>0</v>
      </c>
      <c r="O3452" s="26">
        <v>3443</v>
      </c>
      <c r="P3452" s="58">
        <v>0</v>
      </c>
    </row>
    <row r="3453" spans="12:16" x14ac:dyDescent="0.3">
      <c r="L3453" s="26">
        <v>3444</v>
      </c>
      <c r="M3453" s="58">
        <v>0</v>
      </c>
      <c r="O3453" s="26">
        <v>3444</v>
      </c>
      <c r="P3453" s="58">
        <v>0</v>
      </c>
    </row>
    <row r="3454" spans="12:16" x14ac:dyDescent="0.3">
      <c r="L3454" s="26">
        <v>3445</v>
      </c>
      <c r="M3454" s="58">
        <v>5916521.7065320648</v>
      </c>
      <c r="O3454" s="26">
        <v>3445</v>
      </c>
      <c r="P3454" s="58">
        <v>5916521.7065320648</v>
      </c>
    </row>
    <row r="3455" spans="12:16" x14ac:dyDescent="0.3">
      <c r="L3455" s="26">
        <v>3446</v>
      </c>
      <c r="M3455" s="58">
        <v>19739235.509785384</v>
      </c>
      <c r="O3455" s="26">
        <v>3446</v>
      </c>
      <c r="P3455" s="58">
        <v>19739235.509785384</v>
      </c>
    </row>
    <row r="3456" spans="12:16" x14ac:dyDescent="0.3">
      <c r="L3456" s="26">
        <v>3447</v>
      </c>
      <c r="M3456" s="58">
        <v>0</v>
      </c>
      <c r="O3456" s="26">
        <v>3447</v>
      </c>
      <c r="P3456" s="58">
        <v>0</v>
      </c>
    </row>
    <row r="3457" spans="12:16" x14ac:dyDescent="0.3">
      <c r="L3457" s="26">
        <v>3448</v>
      </c>
      <c r="M3457" s="58">
        <v>0</v>
      </c>
      <c r="O3457" s="26">
        <v>3448</v>
      </c>
      <c r="P3457" s="58">
        <v>0</v>
      </c>
    </row>
    <row r="3458" spans="12:16" x14ac:dyDescent="0.3">
      <c r="L3458" s="26">
        <v>3449</v>
      </c>
      <c r="M3458" s="58">
        <v>9494244.078228062</v>
      </c>
      <c r="O3458" s="26">
        <v>3449</v>
      </c>
      <c r="P3458" s="58">
        <v>9494244.078228062</v>
      </c>
    </row>
    <row r="3459" spans="12:16" x14ac:dyDescent="0.3">
      <c r="L3459" s="26">
        <v>3450</v>
      </c>
      <c r="M3459" s="58">
        <v>22607529.718793977</v>
      </c>
      <c r="O3459" s="26">
        <v>3450</v>
      </c>
      <c r="P3459" s="58">
        <v>22607529.718793977</v>
      </c>
    </row>
    <row r="3460" spans="12:16" x14ac:dyDescent="0.3">
      <c r="L3460" s="26">
        <v>3451</v>
      </c>
      <c r="M3460" s="58">
        <v>41604082.016924456</v>
      </c>
      <c r="O3460" s="26">
        <v>3451</v>
      </c>
      <c r="P3460" s="58">
        <v>41604082.016924456</v>
      </c>
    </row>
    <row r="3461" spans="12:16" x14ac:dyDescent="0.3">
      <c r="L3461" s="26">
        <v>3452</v>
      </c>
      <c r="M3461" s="58">
        <v>0</v>
      </c>
      <c r="O3461" s="26">
        <v>3452</v>
      </c>
      <c r="P3461" s="58">
        <v>0</v>
      </c>
    </row>
    <row r="3462" spans="12:16" x14ac:dyDescent="0.3">
      <c r="L3462" s="26">
        <v>3453</v>
      </c>
      <c r="M3462" s="58">
        <v>11192382.76496234</v>
      </c>
      <c r="O3462" s="26">
        <v>3453</v>
      </c>
      <c r="P3462" s="58">
        <v>11192382.76496234</v>
      </c>
    </row>
    <row r="3463" spans="12:16" x14ac:dyDescent="0.3">
      <c r="L3463" s="26">
        <v>3454</v>
      </c>
      <c r="M3463" s="58">
        <v>30883230.957939681</v>
      </c>
      <c r="O3463" s="26">
        <v>3454</v>
      </c>
      <c r="P3463" s="58">
        <v>0</v>
      </c>
    </row>
    <row r="3464" spans="12:16" x14ac:dyDescent="0.3">
      <c r="L3464" s="26">
        <v>3455</v>
      </c>
      <c r="M3464" s="58">
        <v>0</v>
      </c>
      <c r="O3464" s="26">
        <v>3455</v>
      </c>
      <c r="P3464" s="58">
        <v>0</v>
      </c>
    </row>
    <row r="3465" spans="12:16" x14ac:dyDescent="0.3">
      <c r="L3465" s="26">
        <v>3456</v>
      </c>
      <c r="M3465" s="58">
        <v>0</v>
      </c>
      <c r="O3465" s="26">
        <v>3456</v>
      </c>
      <c r="P3465" s="58">
        <v>0</v>
      </c>
    </row>
    <row r="3466" spans="12:16" x14ac:dyDescent="0.3">
      <c r="L3466" s="26">
        <v>3457</v>
      </c>
      <c r="M3466" s="58">
        <v>9220924.0239829905</v>
      </c>
      <c r="O3466" s="26">
        <v>3457</v>
      </c>
      <c r="P3466" s="58">
        <v>9220924.0239829905</v>
      </c>
    </row>
    <row r="3467" spans="12:16" x14ac:dyDescent="0.3">
      <c r="L3467" s="26">
        <v>3458</v>
      </c>
      <c r="M3467" s="58">
        <v>37372439.456246495</v>
      </c>
      <c r="O3467" s="26">
        <v>3458</v>
      </c>
      <c r="P3467" s="58">
        <v>37372439.456246495</v>
      </c>
    </row>
    <row r="3468" spans="12:16" x14ac:dyDescent="0.3">
      <c r="L3468" s="26">
        <v>3459</v>
      </c>
      <c r="M3468" s="58">
        <v>0</v>
      </c>
      <c r="O3468" s="26">
        <v>3459</v>
      </c>
      <c r="P3468" s="58">
        <v>0</v>
      </c>
    </row>
    <row r="3469" spans="12:16" x14ac:dyDescent="0.3">
      <c r="L3469" s="26">
        <v>3460</v>
      </c>
      <c r="M3469" s="58">
        <v>22220218.92420144</v>
      </c>
      <c r="O3469" s="26">
        <v>3460</v>
      </c>
      <c r="P3469" s="58">
        <v>22220218.92420144</v>
      </c>
    </row>
    <row r="3470" spans="12:16" x14ac:dyDescent="0.3">
      <c r="L3470" s="26">
        <v>3461</v>
      </c>
      <c r="M3470" s="58">
        <v>20527286.481074046</v>
      </c>
      <c r="O3470" s="26">
        <v>3461</v>
      </c>
      <c r="P3470" s="58">
        <v>0</v>
      </c>
    </row>
    <row r="3471" spans="12:16" x14ac:dyDescent="0.3">
      <c r="L3471" s="26">
        <v>3462</v>
      </c>
      <c r="M3471" s="58">
        <v>0</v>
      </c>
      <c r="O3471" s="26">
        <v>3462</v>
      </c>
      <c r="P3471" s="58">
        <v>0</v>
      </c>
    </row>
    <row r="3472" spans="12:16" x14ac:dyDescent="0.3">
      <c r="L3472" s="26">
        <v>3463</v>
      </c>
      <c r="M3472" s="58">
        <v>7158724.9549676022</v>
      </c>
      <c r="O3472" s="26">
        <v>3463</v>
      </c>
      <c r="P3472" s="58">
        <v>0</v>
      </c>
    </row>
    <row r="3473" spans="12:16" x14ac:dyDescent="0.3">
      <c r="L3473" s="26">
        <v>3464</v>
      </c>
      <c r="M3473" s="58">
        <v>0</v>
      </c>
      <c r="O3473" s="26">
        <v>3464</v>
      </c>
      <c r="P3473" s="58">
        <v>0</v>
      </c>
    </row>
    <row r="3474" spans="12:16" x14ac:dyDescent="0.3">
      <c r="L3474" s="26">
        <v>3465</v>
      </c>
      <c r="M3474" s="58">
        <v>26509896.177392147</v>
      </c>
      <c r="O3474" s="26">
        <v>3465</v>
      </c>
      <c r="P3474" s="58">
        <v>26509896.177392147</v>
      </c>
    </row>
    <row r="3475" spans="12:16" x14ac:dyDescent="0.3">
      <c r="L3475" s="26">
        <v>3466</v>
      </c>
      <c r="M3475" s="58">
        <v>5951549.6170467986</v>
      </c>
      <c r="O3475" s="26">
        <v>3466</v>
      </c>
      <c r="P3475" s="58">
        <v>5951549.6170467986</v>
      </c>
    </row>
    <row r="3476" spans="12:16" x14ac:dyDescent="0.3">
      <c r="L3476" s="26">
        <v>3467</v>
      </c>
      <c r="M3476" s="58">
        <v>0</v>
      </c>
      <c r="O3476" s="26">
        <v>3467</v>
      </c>
      <c r="P3476" s="58">
        <v>0</v>
      </c>
    </row>
    <row r="3477" spans="12:16" x14ac:dyDescent="0.3">
      <c r="L3477" s="26">
        <v>3468</v>
      </c>
      <c r="M3477" s="58">
        <v>31204497.030207224</v>
      </c>
      <c r="O3477" s="26">
        <v>3468</v>
      </c>
      <c r="P3477" s="58">
        <v>31204497.030207224</v>
      </c>
    </row>
    <row r="3478" spans="12:16" x14ac:dyDescent="0.3">
      <c r="L3478" s="26">
        <v>3469</v>
      </c>
      <c r="M3478" s="58">
        <v>6550117.5098292083</v>
      </c>
      <c r="O3478" s="26">
        <v>3469</v>
      </c>
      <c r="P3478" s="58">
        <v>0</v>
      </c>
    </row>
    <row r="3479" spans="12:16" x14ac:dyDescent="0.3">
      <c r="L3479" s="26">
        <v>3470</v>
      </c>
      <c r="M3479" s="58">
        <v>33335236.54964079</v>
      </c>
      <c r="O3479" s="26">
        <v>3470</v>
      </c>
      <c r="P3479" s="58">
        <v>24903645.297987033</v>
      </c>
    </row>
    <row r="3480" spans="12:16" x14ac:dyDescent="0.3">
      <c r="L3480" s="26">
        <v>3471</v>
      </c>
      <c r="M3480" s="58">
        <v>0</v>
      </c>
      <c r="O3480" s="26">
        <v>3471</v>
      </c>
      <c r="P3480" s="58">
        <v>0</v>
      </c>
    </row>
    <row r="3481" spans="12:16" x14ac:dyDescent="0.3">
      <c r="L3481" s="26">
        <v>3472</v>
      </c>
      <c r="M3481" s="58">
        <v>16887362.796788584</v>
      </c>
      <c r="O3481" s="26">
        <v>3472</v>
      </c>
      <c r="P3481" s="58">
        <v>16887362.796788584</v>
      </c>
    </row>
    <row r="3482" spans="12:16" x14ac:dyDescent="0.3">
      <c r="L3482" s="26">
        <v>3473</v>
      </c>
      <c r="M3482" s="58">
        <v>0</v>
      </c>
      <c r="O3482" s="26">
        <v>3473</v>
      </c>
      <c r="P3482" s="58">
        <v>0</v>
      </c>
    </row>
    <row r="3483" spans="12:16" x14ac:dyDescent="0.3">
      <c r="L3483" s="26">
        <v>3474</v>
      </c>
      <c r="M3483" s="58">
        <v>13181244.420366546</v>
      </c>
      <c r="O3483" s="26">
        <v>3474</v>
      </c>
      <c r="P3483" s="58">
        <v>13181244.420366546</v>
      </c>
    </row>
    <row r="3484" spans="12:16" x14ac:dyDescent="0.3">
      <c r="L3484" s="26">
        <v>3475</v>
      </c>
      <c r="M3484" s="58">
        <v>0</v>
      </c>
      <c r="O3484" s="26">
        <v>3475</v>
      </c>
      <c r="P3484" s="58">
        <v>0</v>
      </c>
    </row>
    <row r="3485" spans="12:16" x14ac:dyDescent="0.3">
      <c r="L3485" s="26">
        <v>3476</v>
      </c>
      <c r="M3485" s="58">
        <v>14434077.346689111</v>
      </c>
      <c r="O3485" s="26">
        <v>3476</v>
      </c>
      <c r="P3485" s="58">
        <v>14434077.346689111</v>
      </c>
    </row>
    <row r="3486" spans="12:16" x14ac:dyDescent="0.3">
      <c r="L3486" s="26">
        <v>3477</v>
      </c>
      <c r="M3486" s="58">
        <v>0</v>
      </c>
      <c r="O3486" s="26">
        <v>3477</v>
      </c>
      <c r="P3486" s="58">
        <v>0</v>
      </c>
    </row>
    <row r="3487" spans="12:16" x14ac:dyDescent="0.3">
      <c r="L3487" s="26">
        <v>3478</v>
      </c>
      <c r="M3487" s="58">
        <v>0</v>
      </c>
      <c r="O3487" s="26">
        <v>3478</v>
      </c>
      <c r="P3487" s="58">
        <v>0</v>
      </c>
    </row>
    <row r="3488" spans="12:16" x14ac:dyDescent="0.3">
      <c r="L3488" s="26">
        <v>3479</v>
      </c>
      <c r="M3488" s="58">
        <v>0</v>
      </c>
      <c r="O3488" s="26">
        <v>3479</v>
      </c>
      <c r="P3488" s="58">
        <v>0</v>
      </c>
    </row>
    <row r="3489" spans="12:16" x14ac:dyDescent="0.3">
      <c r="L3489" s="26">
        <v>3480</v>
      </c>
      <c r="M3489" s="58">
        <v>18170491.747628652</v>
      </c>
      <c r="O3489" s="26">
        <v>3480</v>
      </c>
      <c r="P3489" s="58">
        <v>18170491.747628652</v>
      </c>
    </row>
    <row r="3490" spans="12:16" x14ac:dyDescent="0.3">
      <c r="L3490" s="26">
        <v>3481</v>
      </c>
      <c r="M3490" s="58">
        <v>0</v>
      </c>
      <c r="O3490" s="26">
        <v>3481</v>
      </c>
      <c r="P3490" s="58">
        <v>0</v>
      </c>
    </row>
    <row r="3491" spans="12:16" x14ac:dyDescent="0.3">
      <c r="L3491" s="26">
        <v>3482</v>
      </c>
      <c r="M3491" s="58">
        <v>0</v>
      </c>
      <c r="O3491" s="26">
        <v>3482</v>
      </c>
      <c r="P3491" s="58">
        <v>0</v>
      </c>
    </row>
    <row r="3492" spans="12:16" x14ac:dyDescent="0.3">
      <c r="L3492" s="26">
        <v>3483</v>
      </c>
      <c r="M3492" s="58">
        <v>0</v>
      </c>
      <c r="O3492" s="26">
        <v>3483</v>
      </c>
      <c r="P3492" s="58">
        <v>0</v>
      </c>
    </row>
    <row r="3493" spans="12:16" x14ac:dyDescent="0.3">
      <c r="L3493" s="26">
        <v>3484</v>
      </c>
      <c r="M3493" s="58">
        <v>11704095.783632444</v>
      </c>
      <c r="O3493" s="26">
        <v>3484</v>
      </c>
      <c r="P3493" s="58">
        <v>11704095.783632444</v>
      </c>
    </row>
    <row r="3494" spans="12:16" x14ac:dyDescent="0.3">
      <c r="L3494" s="26">
        <v>3485</v>
      </c>
      <c r="M3494" s="58">
        <v>11924426.595851718</v>
      </c>
      <c r="O3494" s="26">
        <v>3485</v>
      </c>
      <c r="P3494" s="58">
        <v>0</v>
      </c>
    </row>
    <row r="3495" spans="12:16" x14ac:dyDescent="0.3">
      <c r="L3495" s="26">
        <v>3486</v>
      </c>
      <c r="M3495" s="58">
        <v>0</v>
      </c>
      <c r="O3495" s="26">
        <v>3486</v>
      </c>
      <c r="P3495" s="58">
        <v>0</v>
      </c>
    </row>
    <row r="3496" spans="12:16" x14ac:dyDescent="0.3">
      <c r="L3496" s="26">
        <v>3487</v>
      </c>
      <c r="M3496" s="58">
        <v>0</v>
      </c>
      <c r="O3496" s="26">
        <v>3487</v>
      </c>
      <c r="P3496" s="58">
        <v>0</v>
      </c>
    </row>
    <row r="3497" spans="12:16" x14ac:dyDescent="0.3">
      <c r="L3497" s="26">
        <v>3488</v>
      </c>
      <c r="M3497" s="58">
        <v>26627683.599461544</v>
      </c>
      <c r="O3497" s="26">
        <v>3488</v>
      </c>
      <c r="P3497" s="58">
        <v>26627683.599461544</v>
      </c>
    </row>
    <row r="3498" spans="12:16" x14ac:dyDescent="0.3">
      <c r="L3498" s="26">
        <v>3489</v>
      </c>
      <c r="M3498" s="58">
        <v>0</v>
      </c>
      <c r="O3498" s="26">
        <v>3489</v>
      </c>
      <c r="P3498" s="58">
        <v>0</v>
      </c>
    </row>
    <row r="3499" spans="12:16" x14ac:dyDescent="0.3">
      <c r="L3499" s="26">
        <v>3490</v>
      </c>
      <c r="M3499" s="58">
        <v>0</v>
      </c>
      <c r="O3499" s="26">
        <v>3490</v>
      </c>
      <c r="P3499" s="58">
        <v>0</v>
      </c>
    </row>
    <row r="3500" spans="12:16" x14ac:dyDescent="0.3">
      <c r="L3500" s="26">
        <v>3491</v>
      </c>
      <c r="M3500" s="58">
        <v>16599334.526902895</v>
      </c>
      <c r="O3500" s="26">
        <v>3491</v>
      </c>
      <c r="P3500" s="58">
        <v>16599334.526902895</v>
      </c>
    </row>
    <row r="3501" spans="12:16" x14ac:dyDescent="0.3">
      <c r="L3501" s="26">
        <v>3492</v>
      </c>
      <c r="M3501" s="58">
        <v>6655548.7751076799</v>
      </c>
      <c r="O3501" s="26">
        <v>3492</v>
      </c>
      <c r="P3501" s="58">
        <v>6655548.7751076799</v>
      </c>
    </row>
    <row r="3502" spans="12:16" x14ac:dyDescent="0.3">
      <c r="L3502" s="26">
        <v>3493</v>
      </c>
      <c r="M3502" s="58">
        <v>0</v>
      </c>
      <c r="O3502" s="26">
        <v>3493</v>
      </c>
      <c r="P3502" s="58">
        <v>0</v>
      </c>
    </row>
    <row r="3503" spans="12:16" x14ac:dyDescent="0.3">
      <c r="L3503" s="26">
        <v>3494</v>
      </c>
      <c r="M3503" s="58">
        <v>0</v>
      </c>
      <c r="O3503" s="26">
        <v>3494</v>
      </c>
      <c r="P3503" s="58">
        <v>0</v>
      </c>
    </row>
    <row r="3504" spans="12:16" x14ac:dyDescent="0.3">
      <c r="L3504" s="26">
        <v>3495</v>
      </c>
      <c r="M3504" s="58">
        <v>18524247.040953476</v>
      </c>
      <c r="O3504" s="26">
        <v>3495</v>
      </c>
      <c r="P3504" s="58">
        <v>18524247.040953476</v>
      </c>
    </row>
    <row r="3505" spans="12:16" x14ac:dyDescent="0.3">
      <c r="L3505" s="26">
        <v>3496</v>
      </c>
      <c r="M3505" s="58">
        <v>15587710.556811783</v>
      </c>
      <c r="O3505" s="26">
        <v>3496</v>
      </c>
      <c r="P3505" s="58">
        <v>15587710.556811783</v>
      </c>
    </row>
    <row r="3506" spans="12:16" x14ac:dyDescent="0.3">
      <c r="L3506" s="26">
        <v>3497</v>
      </c>
      <c r="M3506" s="58">
        <v>13649362.665575888</v>
      </c>
      <c r="O3506" s="26">
        <v>3497</v>
      </c>
      <c r="P3506" s="58">
        <v>13649362.665575888</v>
      </c>
    </row>
    <row r="3507" spans="12:16" x14ac:dyDescent="0.3">
      <c r="L3507" s="26">
        <v>3498</v>
      </c>
      <c r="M3507" s="58">
        <v>11075555.798928458</v>
      </c>
      <c r="O3507" s="26">
        <v>3498</v>
      </c>
      <c r="P3507" s="58">
        <v>11075555.798928458</v>
      </c>
    </row>
    <row r="3508" spans="12:16" x14ac:dyDescent="0.3">
      <c r="L3508" s="26">
        <v>3499</v>
      </c>
      <c r="M3508" s="58">
        <v>0</v>
      </c>
      <c r="O3508" s="26">
        <v>3499</v>
      </c>
      <c r="P3508" s="58">
        <v>0</v>
      </c>
    </row>
    <row r="3509" spans="12:16" x14ac:dyDescent="0.3">
      <c r="L3509" s="26">
        <v>3500</v>
      </c>
      <c r="M3509" s="58">
        <v>11815611.838385534</v>
      </c>
      <c r="O3509" s="26">
        <v>3500</v>
      </c>
      <c r="P3509" s="58">
        <v>11815611.838385534</v>
      </c>
    </row>
    <row r="3510" spans="12:16" x14ac:dyDescent="0.3">
      <c r="L3510" s="26">
        <v>3501</v>
      </c>
      <c r="M3510" s="58">
        <v>0</v>
      </c>
      <c r="O3510" s="26">
        <v>3501</v>
      </c>
      <c r="P3510" s="58">
        <v>0</v>
      </c>
    </row>
    <row r="3511" spans="12:16" x14ac:dyDescent="0.3">
      <c r="L3511" s="26">
        <v>3502</v>
      </c>
      <c r="M3511" s="58">
        <v>10035342.980982028</v>
      </c>
      <c r="O3511" s="26">
        <v>3502</v>
      </c>
      <c r="P3511" s="58">
        <v>0</v>
      </c>
    </row>
    <row r="3512" spans="12:16" x14ac:dyDescent="0.3">
      <c r="L3512" s="26">
        <v>3503</v>
      </c>
      <c r="M3512" s="58">
        <v>7387791.640300286</v>
      </c>
      <c r="O3512" s="26">
        <v>3503</v>
      </c>
      <c r="P3512" s="58">
        <v>7387791.640300286</v>
      </c>
    </row>
    <row r="3513" spans="12:16" x14ac:dyDescent="0.3">
      <c r="L3513" s="26">
        <v>3504</v>
      </c>
      <c r="M3513" s="58">
        <v>0</v>
      </c>
      <c r="O3513" s="26">
        <v>3504</v>
      </c>
      <c r="P3513" s="58">
        <v>0</v>
      </c>
    </row>
    <row r="3514" spans="12:16" x14ac:dyDescent="0.3">
      <c r="L3514" s="26">
        <v>3505</v>
      </c>
      <c r="M3514" s="58">
        <v>6796448.8834461672</v>
      </c>
      <c r="O3514" s="26">
        <v>3505</v>
      </c>
      <c r="P3514" s="58">
        <v>6796448.8834461672</v>
      </c>
    </row>
    <row r="3515" spans="12:16" x14ac:dyDescent="0.3">
      <c r="L3515" s="26">
        <v>3506</v>
      </c>
      <c r="M3515" s="58">
        <v>0</v>
      </c>
      <c r="O3515" s="26">
        <v>3506</v>
      </c>
      <c r="P3515" s="58">
        <v>0</v>
      </c>
    </row>
    <row r="3516" spans="12:16" x14ac:dyDescent="0.3">
      <c r="L3516" s="26">
        <v>3507</v>
      </c>
      <c r="M3516" s="58">
        <v>0</v>
      </c>
      <c r="O3516" s="26">
        <v>3507</v>
      </c>
      <c r="P3516" s="58">
        <v>0</v>
      </c>
    </row>
    <row r="3517" spans="12:16" x14ac:dyDescent="0.3">
      <c r="L3517" s="26">
        <v>3508</v>
      </c>
      <c r="M3517" s="58">
        <v>0</v>
      </c>
      <c r="O3517" s="26">
        <v>3508</v>
      </c>
      <c r="P3517" s="58">
        <v>0</v>
      </c>
    </row>
    <row r="3518" spans="12:16" x14ac:dyDescent="0.3">
      <c r="L3518" s="26">
        <v>3509</v>
      </c>
      <c r="M3518" s="58">
        <v>15591948.001255769</v>
      </c>
      <c r="O3518" s="26">
        <v>3509</v>
      </c>
      <c r="P3518" s="58">
        <v>15591948.001255769</v>
      </c>
    </row>
    <row r="3519" spans="12:16" x14ac:dyDescent="0.3">
      <c r="L3519" s="26">
        <v>3510</v>
      </c>
      <c r="M3519" s="58">
        <v>24950582.66464556</v>
      </c>
      <c r="O3519" s="26">
        <v>3510</v>
      </c>
      <c r="P3519" s="58">
        <v>12361580.703461392</v>
      </c>
    </row>
    <row r="3520" spans="12:16" x14ac:dyDescent="0.3">
      <c r="L3520" s="26">
        <v>3511</v>
      </c>
      <c r="M3520" s="58">
        <v>0</v>
      </c>
      <c r="O3520" s="26">
        <v>3511</v>
      </c>
      <c r="P3520" s="58">
        <v>0</v>
      </c>
    </row>
    <row r="3521" spans="12:16" x14ac:dyDescent="0.3">
      <c r="L3521" s="26">
        <v>3512</v>
      </c>
      <c r="M3521" s="58">
        <v>0</v>
      </c>
      <c r="O3521" s="26">
        <v>3512</v>
      </c>
      <c r="P3521" s="58">
        <v>0</v>
      </c>
    </row>
    <row r="3522" spans="12:16" x14ac:dyDescent="0.3">
      <c r="L3522" s="26">
        <v>3513</v>
      </c>
      <c r="M3522" s="58">
        <v>0</v>
      </c>
      <c r="O3522" s="26">
        <v>3513</v>
      </c>
      <c r="P3522" s="58">
        <v>0</v>
      </c>
    </row>
    <row r="3523" spans="12:16" x14ac:dyDescent="0.3">
      <c r="L3523" s="26">
        <v>3514</v>
      </c>
      <c r="M3523" s="58">
        <v>21338643.617778901</v>
      </c>
      <c r="O3523" s="26">
        <v>3514</v>
      </c>
      <c r="P3523" s="58">
        <v>21338643.617778901</v>
      </c>
    </row>
    <row r="3524" spans="12:16" x14ac:dyDescent="0.3">
      <c r="L3524" s="26">
        <v>3515</v>
      </c>
      <c r="M3524" s="58">
        <v>13131443.626354583</v>
      </c>
      <c r="O3524" s="26">
        <v>3515</v>
      </c>
      <c r="P3524" s="58">
        <v>13131443.626354583</v>
      </c>
    </row>
    <row r="3525" spans="12:16" x14ac:dyDescent="0.3">
      <c r="L3525" s="26">
        <v>3516</v>
      </c>
      <c r="M3525" s="58">
        <v>0</v>
      </c>
      <c r="O3525" s="26">
        <v>3516</v>
      </c>
      <c r="P3525" s="58">
        <v>0</v>
      </c>
    </row>
    <row r="3526" spans="12:16" x14ac:dyDescent="0.3">
      <c r="L3526" s="26">
        <v>3517</v>
      </c>
      <c r="M3526" s="58">
        <v>0</v>
      </c>
      <c r="O3526" s="26">
        <v>3517</v>
      </c>
      <c r="P3526" s="58">
        <v>0</v>
      </c>
    </row>
    <row r="3527" spans="12:16" x14ac:dyDescent="0.3">
      <c r="L3527" s="26">
        <v>3518</v>
      </c>
      <c r="M3527" s="58">
        <v>0</v>
      </c>
      <c r="O3527" s="26">
        <v>3518</v>
      </c>
      <c r="P3527" s="58">
        <v>0</v>
      </c>
    </row>
    <row r="3528" spans="12:16" x14ac:dyDescent="0.3">
      <c r="L3528" s="26">
        <v>3519</v>
      </c>
      <c r="M3528" s="58">
        <v>43529836.433966853</v>
      </c>
      <c r="O3528" s="26">
        <v>3519</v>
      </c>
      <c r="P3528" s="58">
        <v>31314045.486686725</v>
      </c>
    </row>
    <row r="3529" spans="12:16" x14ac:dyDescent="0.3">
      <c r="L3529" s="26">
        <v>3520</v>
      </c>
      <c r="M3529" s="58">
        <v>0</v>
      </c>
      <c r="O3529" s="26">
        <v>3520</v>
      </c>
      <c r="P3529" s="58">
        <v>0</v>
      </c>
    </row>
    <row r="3530" spans="12:16" x14ac:dyDescent="0.3">
      <c r="L3530" s="26">
        <v>3521</v>
      </c>
      <c r="M3530" s="58">
        <v>0</v>
      </c>
      <c r="O3530" s="26">
        <v>3521</v>
      </c>
      <c r="P3530" s="58">
        <v>0</v>
      </c>
    </row>
    <row r="3531" spans="12:16" x14ac:dyDescent="0.3">
      <c r="L3531" s="26">
        <v>3522</v>
      </c>
      <c r="M3531" s="58">
        <v>11926557.192525433</v>
      </c>
      <c r="O3531" s="26">
        <v>3522</v>
      </c>
      <c r="P3531" s="58">
        <v>0</v>
      </c>
    </row>
    <row r="3532" spans="12:16" x14ac:dyDescent="0.3">
      <c r="L3532" s="26">
        <v>3523</v>
      </c>
      <c r="M3532" s="58">
        <v>0</v>
      </c>
      <c r="O3532" s="26">
        <v>3523</v>
      </c>
      <c r="P3532" s="58">
        <v>0</v>
      </c>
    </row>
    <row r="3533" spans="12:16" x14ac:dyDescent="0.3">
      <c r="L3533" s="26">
        <v>3524</v>
      </c>
      <c r="M3533" s="58">
        <v>0</v>
      </c>
      <c r="O3533" s="26">
        <v>3524</v>
      </c>
      <c r="P3533" s="58">
        <v>0</v>
      </c>
    </row>
    <row r="3534" spans="12:16" x14ac:dyDescent="0.3">
      <c r="L3534" s="26">
        <v>3525</v>
      </c>
      <c r="M3534" s="58">
        <v>0</v>
      </c>
      <c r="O3534" s="26">
        <v>3525</v>
      </c>
      <c r="P3534" s="58">
        <v>0</v>
      </c>
    </row>
    <row r="3535" spans="12:16" x14ac:dyDescent="0.3">
      <c r="L3535" s="26">
        <v>3526</v>
      </c>
      <c r="M3535" s="58">
        <v>0</v>
      </c>
      <c r="O3535" s="26">
        <v>3526</v>
      </c>
      <c r="P3535" s="58">
        <v>0</v>
      </c>
    </row>
    <row r="3536" spans="12:16" x14ac:dyDescent="0.3">
      <c r="L3536" s="26">
        <v>3527</v>
      </c>
      <c r="M3536" s="58">
        <v>0</v>
      </c>
      <c r="O3536" s="26">
        <v>3527</v>
      </c>
      <c r="P3536" s="58">
        <v>0</v>
      </c>
    </row>
    <row r="3537" spans="12:16" x14ac:dyDescent="0.3">
      <c r="L3537" s="26">
        <v>3528</v>
      </c>
      <c r="M3537" s="58">
        <v>20927866.6320328</v>
      </c>
      <c r="O3537" s="26">
        <v>3528</v>
      </c>
      <c r="P3537" s="58">
        <v>20927866.6320328</v>
      </c>
    </row>
    <row r="3538" spans="12:16" x14ac:dyDescent="0.3">
      <c r="L3538" s="26">
        <v>3529</v>
      </c>
      <c r="M3538" s="58">
        <v>14117666.745867956</v>
      </c>
      <c r="O3538" s="26">
        <v>3529</v>
      </c>
      <c r="P3538" s="58">
        <v>14117666.745867956</v>
      </c>
    </row>
    <row r="3539" spans="12:16" x14ac:dyDescent="0.3">
      <c r="L3539" s="26">
        <v>3530</v>
      </c>
      <c r="M3539" s="58">
        <v>0</v>
      </c>
      <c r="O3539" s="26">
        <v>3530</v>
      </c>
      <c r="P3539" s="58">
        <v>0</v>
      </c>
    </row>
    <row r="3540" spans="12:16" x14ac:dyDescent="0.3">
      <c r="L3540" s="26">
        <v>3531</v>
      </c>
      <c r="M3540" s="58">
        <v>0</v>
      </c>
      <c r="O3540" s="26">
        <v>3531</v>
      </c>
      <c r="P3540" s="58">
        <v>0</v>
      </c>
    </row>
    <row r="3541" spans="12:16" x14ac:dyDescent="0.3">
      <c r="L3541" s="26">
        <v>3532</v>
      </c>
      <c r="M3541" s="58">
        <v>8328508.751291234</v>
      </c>
      <c r="O3541" s="26">
        <v>3532</v>
      </c>
      <c r="P3541" s="58">
        <v>8328508.751291234</v>
      </c>
    </row>
    <row r="3542" spans="12:16" x14ac:dyDescent="0.3">
      <c r="L3542" s="26">
        <v>3533</v>
      </c>
      <c r="M3542" s="58">
        <v>0</v>
      </c>
      <c r="O3542" s="26">
        <v>3533</v>
      </c>
      <c r="P3542" s="58">
        <v>0</v>
      </c>
    </row>
    <row r="3543" spans="12:16" x14ac:dyDescent="0.3">
      <c r="L3543" s="26">
        <v>3534</v>
      </c>
      <c r="M3543" s="58">
        <v>0</v>
      </c>
      <c r="O3543" s="26">
        <v>3534</v>
      </c>
      <c r="P3543" s="58">
        <v>0</v>
      </c>
    </row>
    <row r="3544" spans="12:16" x14ac:dyDescent="0.3">
      <c r="L3544" s="26">
        <v>3535</v>
      </c>
      <c r="M3544" s="58">
        <v>0</v>
      </c>
      <c r="O3544" s="26">
        <v>3535</v>
      </c>
      <c r="P3544" s="58">
        <v>0</v>
      </c>
    </row>
    <row r="3545" spans="12:16" x14ac:dyDescent="0.3">
      <c r="L3545" s="26">
        <v>3536</v>
      </c>
      <c r="M3545" s="58">
        <v>7323739.8113087351</v>
      </c>
      <c r="O3545" s="26">
        <v>3536</v>
      </c>
      <c r="P3545" s="58">
        <v>7323739.8113087351</v>
      </c>
    </row>
    <row r="3546" spans="12:16" x14ac:dyDescent="0.3">
      <c r="L3546" s="26">
        <v>3537</v>
      </c>
      <c r="M3546" s="58">
        <v>11531223.95309655</v>
      </c>
      <c r="O3546" s="26">
        <v>3537</v>
      </c>
      <c r="P3546" s="58">
        <v>0</v>
      </c>
    </row>
    <row r="3547" spans="12:16" x14ac:dyDescent="0.3">
      <c r="L3547" s="26">
        <v>3538</v>
      </c>
      <c r="M3547" s="58">
        <v>36353320.330134995</v>
      </c>
      <c r="O3547" s="26">
        <v>3538</v>
      </c>
      <c r="P3547" s="58">
        <v>36353320.330134995</v>
      </c>
    </row>
    <row r="3548" spans="12:16" x14ac:dyDescent="0.3">
      <c r="L3548" s="26">
        <v>3539</v>
      </c>
      <c r="M3548" s="58">
        <v>19708719.802534375</v>
      </c>
      <c r="O3548" s="26">
        <v>3539</v>
      </c>
      <c r="P3548" s="58">
        <v>19708719.802534375</v>
      </c>
    </row>
    <row r="3549" spans="12:16" x14ac:dyDescent="0.3">
      <c r="L3549" s="26">
        <v>3540</v>
      </c>
      <c r="M3549" s="58">
        <v>35882538.716541357</v>
      </c>
      <c r="O3549" s="26">
        <v>3540</v>
      </c>
      <c r="P3549" s="58">
        <v>35882538.716541357</v>
      </c>
    </row>
    <row r="3550" spans="12:16" x14ac:dyDescent="0.3">
      <c r="L3550" s="26">
        <v>3541</v>
      </c>
      <c r="M3550" s="58">
        <v>0</v>
      </c>
      <c r="O3550" s="26">
        <v>3541</v>
      </c>
      <c r="P3550" s="58">
        <v>0</v>
      </c>
    </row>
    <row r="3551" spans="12:16" x14ac:dyDescent="0.3">
      <c r="L3551" s="26">
        <v>3542</v>
      </c>
      <c r="M3551" s="58">
        <v>0</v>
      </c>
      <c r="O3551" s="26">
        <v>3542</v>
      </c>
      <c r="P3551" s="58">
        <v>0</v>
      </c>
    </row>
    <row r="3552" spans="12:16" x14ac:dyDescent="0.3">
      <c r="L3552" s="26">
        <v>3543</v>
      </c>
      <c r="M3552" s="58">
        <v>7674132.9125710782</v>
      </c>
      <c r="O3552" s="26">
        <v>3543</v>
      </c>
      <c r="P3552" s="58">
        <v>7674132.9125710782</v>
      </c>
    </row>
    <row r="3553" spans="12:16" x14ac:dyDescent="0.3">
      <c r="L3553" s="26">
        <v>3544</v>
      </c>
      <c r="M3553" s="58">
        <v>14905892.850517048</v>
      </c>
      <c r="O3553" s="26">
        <v>3544</v>
      </c>
      <c r="P3553" s="58">
        <v>14905892.850517048</v>
      </c>
    </row>
    <row r="3554" spans="12:16" x14ac:dyDescent="0.3">
      <c r="L3554" s="26">
        <v>3545</v>
      </c>
      <c r="M3554" s="58">
        <v>18549189.288126599</v>
      </c>
      <c r="O3554" s="26">
        <v>3545</v>
      </c>
      <c r="P3554" s="58">
        <v>18549189.288126599</v>
      </c>
    </row>
    <row r="3555" spans="12:16" x14ac:dyDescent="0.3">
      <c r="L3555" s="26">
        <v>3546</v>
      </c>
      <c r="M3555" s="58">
        <v>12279189.551094178</v>
      </c>
      <c r="O3555" s="26">
        <v>3546</v>
      </c>
      <c r="P3555" s="58">
        <v>12279189.551094178</v>
      </c>
    </row>
    <row r="3556" spans="12:16" x14ac:dyDescent="0.3">
      <c r="L3556" s="26">
        <v>3547</v>
      </c>
      <c r="M3556" s="58">
        <v>0</v>
      </c>
      <c r="O3556" s="26">
        <v>3547</v>
      </c>
      <c r="P3556" s="58">
        <v>0</v>
      </c>
    </row>
    <row r="3557" spans="12:16" x14ac:dyDescent="0.3">
      <c r="L3557" s="26">
        <v>3548</v>
      </c>
      <c r="M3557" s="58">
        <v>7584693.9674364924</v>
      </c>
      <c r="O3557" s="26">
        <v>3548</v>
      </c>
      <c r="P3557" s="58">
        <v>0</v>
      </c>
    </row>
    <row r="3558" spans="12:16" x14ac:dyDescent="0.3">
      <c r="L3558" s="26">
        <v>3549</v>
      </c>
      <c r="M3558" s="58">
        <v>11003176.578866757</v>
      </c>
      <c r="O3558" s="26">
        <v>3549</v>
      </c>
      <c r="P3558" s="58">
        <v>11003176.578866757</v>
      </c>
    </row>
    <row r="3559" spans="12:16" x14ac:dyDescent="0.3">
      <c r="L3559" s="26">
        <v>3550</v>
      </c>
      <c r="M3559" s="58">
        <v>0</v>
      </c>
      <c r="O3559" s="26">
        <v>3550</v>
      </c>
      <c r="P3559" s="58">
        <v>0</v>
      </c>
    </row>
    <row r="3560" spans="12:16" x14ac:dyDescent="0.3">
      <c r="L3560" s="26">
        <v>3551</v>
      </c>
      <c r="M3560" s="58">
        <v>24480283.007228304</v>
      </c>
      <c r="O3560" s="26">
        <v>3551</v>
      </c>
      <c r="P3560" s="58">
        <v>24480283.007228304</v>
      </c>
    </row>
    <row r="3561" spans="12:16" x14ac:dyDescent="0.3">
      <c r="L3561" s="26">
        <v>3552</v>
      </c>
      <c r="M3561" s="58">
        <v>0</v>
      </c>
      <c r="O3561" s="26">
        <v>3552</v>
      </c>
      <c r="P3561" s="58">
        <v>0</v>
      </c>
    </row>
    <row r="3562" spans="12:16" x14ac:dyDescent="0.3">
      <c r="L3562" s="26">
        <v>3553</v>
      </c>
      <c r="M3562" s="58">
        <v>12962982.333868254</v>
      </c>
      <c r="O3562" s="26">
        <v>3553</v>
      </c>
      <c r="P3562" s="58">
        <v>12962982.333868254</v>
      </c>
    </row>
    <row r="3563" spans="12:16" x14ac:dyDescent="0.3">
      <c r="L3563" s="26">
        <v>3554</v>
      </c>
      <c r="M3563" s="58">
        <v>0</v>
      </c>
      <c r="O3563" s="26">
        <v>3554</v>
      </c>
      <c r="P3563" s="58">
        <v>0</v>
      </c>
    </row>
    <row r="3564" spans="12:16" x14ac:dyDescent="0.3">
      <c r="L3564" s="26">
        <v>3555</v>
      </c>
      <c r="M3564" s="58">
        <v>0</v>
      </c>
      <c r="O3564" s="26">
        <v>3555</v>
      </c>
      <c r="P3564" s="58">
        <v>0</v>
      </c>
    </row>
    <row r="3565" spans="12:16" x14ac:dyDescent="0.3">
      <c r="L3565" s="26">
        <v>3556</v>
      </c>
      <c r="M3565" s="58">
        <v>10420598.328688458</v>
      </c>
      <c r="O3565" s="26">
        <v>3556</v>
      </c>
      <c r="P3565" s="58">
        <v>0</v>
      </c>
    </row>
    <row r="3566" spans="12:16" x14ac:dyDescent="0.3">
      <c r="L3566" s="26">
        <v>3557</v>
      </c>
      <c r="M3566" s="58">
        <v>0</v>
      </c>
      <c r="O3566" s="26">
        <v>3557</v>
      </c>
      <c r="P3566" s="58">
        <v>0</v>
      </c>
    </row>
    <row r="3567" spans="12:16" x14ac:dyDescent="0.3">
      <c r="L3567" s="26">
        <v>3558</v>
      </c>
      <c r="M3567" s="58">
        <v>9206305.4965642039</v>
      </c>
      <c r="O3567" s="26">
        <v>3558</v>
      </c>
      <c r="P3567" s="58">
        <v>9206305.4965642039</v>
      </c>
    </row>
    <row r="3568" spans="12:16" x14ac:dyDescent="0.3">
      <c r="L3568" s="26">
        <v>3559</v>
      </c>
      <c r="M3568" s="58">
        <v>11872552.759446377</v>
      </c>
      <c r="O3568" s="26">
        <v>3559</v>
      </c>
      <c r="P3568" s="58">
        <v>0</v>
      </c>
    </row>
    <row r="3569" spans="12:16" x14ac:dyDescent="0.3">
      <c r="L3569" s="26">
        <v>3560</v>
      </c>
      <c r="M3569" s="58">
        <v>0</v>
      </c>
      <c r="O3569" s="26">
        <v>3560</v>
      </c>
      <c r="P3569" s="58">
        <v>0</v>
      </c>
    </row>
    <row r="3570" spans="12:16" x14ac:dyDescent="0.3">
      <c r="L3570" s="26">
        <v>3561</v>
      </c>
      <c r="M3570" s="58">
        <v>0</v>
      </c>
      <c r="O3570" s="26">
        <v>3561</v>
      </c>
      <c r="P3570" s="58">
        <v>0</v>
      </c>
    </row>
    <row r="3571" spans="12:16" x14ac:dyDescent="0.3">
      <c r="L3571" s="26">
        <v>3562</v>
      </c>
      <c r="M3571" s="58">
        <v>0</v>
      </c>
      <c r="O3571" s="26">
        <v>3562</v>
      </c>
      <c r="P3571" s="58">
        <v>0</v>
      </c>
    </row>
    <row r="3572" spans="12:16" x14ac:dyDescent="0.3">
      <c r="L3572" s="26">
        <v>3563</v>
      </c>
      <c r="M3572" s="58">
        <v>9450039.5877560191</v>
      </c>
      <c r="O3572" s="26">
        <v>3563</v>
      </c>
      <c r="P3572" s="58">
        <v>0</v>
      </c>
    </row>
    <row r="3573" spans="12:16" x14ac:dyDescent="0.3">
      <c r="L3573" s="26">
        <v>3564</v>
      </c>
      <c r="M3573" s="58">
        <v>0</v>
      </c>
      <c r="O3573" s="26">
        <v>3564</v>
      </c>
      <c r="P3573" s="58">
        <v>0</v>
      </c>
    </row>
    <row r="3574" spans="12:16" x14ac:dyDescent="0.3">
      <c r="L3574" s="26">
        <v>3565</v>
      </c>
      <c r="M3574" s="58">
        <v>31119170.620368473</v>
      </c>
      <c r="O3574" s="26">
        <v>3565</v>
      </c>
      <c r="P3574" s="58">
        <v>31119170.620368473</v>
      </c>
    </row>
    <row r="3575" spans="12:16" x14ac:dyDescent="0.3">
      <c r="L3575" s="26">
        <v>3566</v>
      </c>
      <c r="M3575" s="58">
        <v>0</v>
      </c>
      <c r="O3575" s="26">
        <v>3566</v>
      </c>
      <c r="P3575" s="58">
        <v>0</v>
      </c>
    </row>
    <row r="3576" spans="12:16" x14ac:dyDescent="0.3">
      <c r="L3576" s="26">
        <v>3567</v>
      </c>
      <c r="M3576" s="58">
        <v>10733327.471752888</v>
      </c>
      <c r="O3576" s="26">
        <v>3567</v>
      </c>
      <c r="P3576" s="58">
        <v>10733327.471752888</v>
      </c>
    </row>
    <row r="3577" spans="12:16" x14ac:dyDescent="0.3">
      <c r="L3577" s="26">
        <v>3568</v>
      </c>
      <c r="M3577" s="58">
        <v>34947291.877733737</v>
      </c>
      <c r="O3577" s="26">
        <v>3568</v>
      </c>
      <c r="P3577" s="58">
        <v>34947291.877733737</v>
      </c>
    </row>
    <row r="3578" spans="12:16" x14ac:dyDescent="0.3">
      <c r="L3578" s="26">
        <v>3569</v>
      </c>
      <c r="M3578" s="58">
        <v>19218939.37542028</v>
      </c>
      <c r="O3578" s="26">
        <v>3569</v>
      </c>
      <c r="P3578" s="58">
        <v>19218939.37542028</v>
      </c>
    </row>
    <row r="3579" spans="12:16" x14ac:dyDescent="0.3">
      <c r="L3579" s="26">
        <v>3570</v>
      </c>
      <c r="M3579" s="58">
        <v>0</v>
      </c>
      <c r="O3579" s="26">
        <v>3570</v>
      </c>
      <c r="P3579" s="58">
        <v>0</v>
      </c>
    </row>
    <row r="3580" spans="12:16" x14ac:dyDescent="0.3">
      <c r="L3580" s="26">
        <v>3571</v>
      </c>
      <c r="M3580" s="58">
        <v>0</v>
      </c>
      <c r="O3580" s="26">
        <v>3571</v>
      </c>
      <c r="P3580" s="58">
        <v>0</v>
      </c>
    </row>
    <row r="3581" spans="12:16" x14ac:dyDescent="0.3">
      <c r="L3581" s="26">
        <v>3572</v>
      </c>
      <c r="M3581" s="58">
        <v>5740743.0257202974</v>
      </c>
      <c r="O3581" s="26">
        <v>3572</v>
      </c>
      <c r="P3581" s="58">
        <v>5740743.0257202974</v>
      </c>
    </row>
    <row r="3582" spans="12:16" x14ac:dyDescent="0.3">
      <c r="L3582" s="26">
        <v>3573</v>
      </c>
      <c r="M3582" s="58">
        <v>0</v>
      </c>
      <c r="O3582" s="26">
        <v>3573</v>
      </c>
      <c r="P3582" s="58">
        <v>0</v>
      </c>
    </row>
    <row r="3583" spans="12:16" x14ac:dyDescent="0.3">
      <c r="L3583" s="26">
        <v>3574</v>
      </c>
      <c r="M3583" s="58">
        <v>0</v>
      </c>
      <c r="O3583" s="26">
        <v>3574</v>
      </c>
      <c r="P3583" s="58">
        <v>0</v>
      </c>
    </row>
    <row r="3584" spans="12:16" x14ac:dyDescent="0.3">
      <c r="L3584" s="26">
        <v>3575</v>
      </c>
      <c r="M3584" s="58">
        <v>17813247.931913145</v>
      </c>
      <c r="O3584" s="26">
        <v>3575</v>
      </c>
      <c r="P3584" s="58">
        <v>17813247.931913145</v>
      </c>
    </row>
    <row r="3585" spans="12:16" x14ac:dyDescent="0.3">
      <c r="L3585" s="26">
        <v>3576</v>
      </c>
      <c r="M3585" s="58">
        <v>0</v>
      </c>
      <c r="O3585" s="26">
        <v>3576</v>
      </c>
      <c r="P3585" s="58">
        <v>0</v>
      </c>
    </row>
    <row r="3586" spans="12:16" x14ac:dyDescent="0.3">
      <c r="L3586" s="26">
        <v>3577</v>
      </c>
      <c r="M3586" s="58">
        <v>7662125.3103112215</v>
      </c>
      <c r="O3586" s="26">
        <v>3577</v>
      </c>
      <c r="P3586" s="58">
        <v>0</v>
      </c>
    </row>
    <row r="3587" spans="12:16" x14ac:dyDescent="0.3">
      <c r="L3587" s="26">
        <v>3578</v>
      </c>
      <c r="M3587" s="58">
        <v>49053924.176841654</v>
      </c>
      <c r="O3587" s="26">
        <v>3578</v>
      </c>
      <c r="P3587" s="58">
        <v>43883296.274883255</v>
      </c>
    </row>
    <row r="3588" spans="12:16" x14ac:dyDescent="0.3">
      <c r="L3588" s="26">
        <v>3579</v>
      </c>
      <c r="M3588" s="58">
        <v>0</v>
      </c>
      <c r="O3588" s="26">
        <v>3579</v>
      </c>
      <c r="P3588" s="58">
        <v>0</v>
      </c>
    </row>
    <row r="3589" spans="12:16" x14ac:dyDescent="0.3">
      <c r="L3589" s="26">
        <v>3580</v>
      </c>
      <c r="M3589" s="58">
        <v>0</v>
      </c>
      <c r="O3589" s="26">
        <v>3580</v>
      </c>
      <c r="P3589" s="58">
        <v>0</v>
      </c>
    </row>
    <row r="3590" spans="12:16" x14ac:dyDescent="0.3">
      <c r="L3590" s="26">
        <v>3581</v>
      </c>
      <c r="M3590" s="58">
        <v>22903041.778295983</v>
      </c>
      <c r="O3590" s="26">
        <v>3581</v>
      </c>
      <c r="P3590" s="58">
        <v>22903041.778295983</v>
      </c>
    </row>
    <row r="3591" spans="12:16" x14ac:dyDescent="0.3">
      <c r="L3591" s="26">
        <v>3582</v>
      </c>
      <c r="M3591" s="58">
        <v>0</v>
      </c>
      <c r="O3591" s="26">
        <v>3582</v>
      </c>
      <c r="P3591" s="58">
        <v>0</v>
      </c>
    </row>
    <row r="3592" spans="12:16" x14ac:dyDescent="0.3">
      <c r="L3592" s="26">
        <v>3583</v>
      </c>
      <c r="M3592" s="58">
        <v>0</v>
      </c>
      <c r="O3592" s="26">
        <v>3583</v>
      </c>
      <c r="P3592" s="58">
        <v>0</v>
      </c>
    </row>
    <row r="3593" spans="12:16" x14ac:dyDescent="0.3">
      <c r="L3593" s="26">
        <v>3584</v>
      </c>
      <c r="M3593" s="58">
        <v>0</v>
      </c>
      <c r="O3593" s="26">
        <v>3584</v>
      </c>
      <c r="P3593" s="58">
        <v>0</v>
      </c>
    </row>
    <row r="3594" spans="12:16" x14ac:dyDescent="0.3">
      <c r="L3594" s="26">
        <v>3585</v>
      </c>
      <c r="M3594" s="58">
        <v>11989928.01691536</v>
      </c>
      <c r="O3594" s="26">
        <v>3585</v>
      </c>
      <c r="P3594" s="58">
        <v>11989928.01691536</v>
      </c>
    </row>
    <row r="3595" spans="12:16" x14ac:dyDescent="0.3">
      <c r="L3595" s="26">
        <v>3586</v>
      </c>
      <c r="M3595" s="58">
        <v>0</v>
      </c>
      <c r="O3595" s="26">
        <v>3586</v>
      </c>
      <c r="P3595" s="58">
        <v>0</v>
      </c>
    </row>
    <row r="3596" spans="12:16" x14ac:dyDescent="0.3">
      <c r="L3596" s="26">
        <v>3587</v>
      </c>
      <c r="M3596" s="58">
        <v>0</v>
      </c>
      <c r="O3596" s="26">
        <v>3587</v>
      </c>
      <c r="P3596" s="58">
        <v>0</v>
      </c>
    </row>
    <row r="3597" spans="12:16" x14ac:dyDescent="0.3">
      <c r="L3597" s="26">
        <v>3588</v>
      </c>
      <c r="M3597" s="58">
        <v>0</v>
      </c>
      <c r="O3597" s="26">
        <v>3588</v>
      </c>
      <c r="P3597" s="58">
        <v>0</v>
      </c>
    </row>
    <row r="3598" spans="12:16" x14ac:dyDescent="0.3">
      <c r="L3598" s="26">
        <v>3589</v>
      </c>
      <c r="M3598" s="58">
        <v>16514723.53946647</v>
      </c>
      <c r="O3598" s="26">
        <v>3589</v>
      </c>
      <c r="P3598" s="58">
        <v>16514723.53946647</v>
      </c>
    </row>
    <row r="3599" spans="12:16" x14ac:dyDescent="0.3">
      <c r="L3599" s="26">
        <v>3590</v>
      </c>
      <c r="M3599" s="58">
        <v>0</v>
      </c>
      <c r="O3599" s="26">
        <v>3590</v>
      </c>
      <c r="P3599" s="58">
        <v>0</v>
      </c>
    </row>
    <row r="3600" spans="12:16" x14ac:dyDescent="0.3">
      <c r="L3600" s="26">
        <v>3591</v>
      </c>
      <c r="M3600" s="58">
        <v>0</v>
      </c>
      <c r="O3600" s="26">
        <v>3591</v>
      </c>
      <c r="P3600" s="58">
        <v>0</v>
      </c>
    </row>
    <row r="3601" spans="12:16" x14ac:dyDescent="0.3">
      <c r="L3601" s="26">
        <v>3592</v>
      </c>
      <c r="M3601" s="58">
        <v>0</v>
      </c>
      <c r="O3601" s="26">
        <v>3592</v>
      </c>
      <c r="P3601" s="58">
        <v>0</v>
      </c>
    </row>
    <row r="3602" spans="12:16" x14ac:dyDescent="0.3">
      <c r="L3602" s="26">
        <v>3593</v>
      </c>
      <c r="M3602" s="58">
        <v>0</v>
      </c>
      <c r="O3602" s="26">
        <v>3593</v>
      </c>
      <c r="P3602" s="58">
        <v>0</v>
      </c>
    </row>
    <row r="3603" spans="12:16" x14ac:dyDescent="0.3">
      <c r="L3603" s="26">
        <v>3594</v>
      </c>
      <c r="M3603" s="58">
        <v>9462465.4093856309</v>
      </c>
      <c r="O3603" s="26">
        <v>3594</v>
      </c>
      <c r="P3603" s="58">
        <v>0</v>
      </c>
    </row>
    <row r="3604" spans="12:16" x14ac:dyDescent="0.3">
      <c r="L3604" s="26">
        <v>3595</v>
      </c>
      <c r="M3604" s="58">
        <v>31227338.114301309</v>
      </c>
      <c r="O3604" s="26">
        <v>3595</v>
      </c>
      <c r="P3604" s="58">
        <v>21683284.233548634</v>
      </c>
    </row>
    <row r="3605" spans="12:16" x14ac:dyDescent="0.3">
      <c r="L3605" s="26">
        <v>3596</v>
      </c>
      <c r="M3605" s="58">
        <v>0</v>
      </c>
      <c r="O3605" s="26">
        <v>3596</v>
      </c>
      <c r="P3605" s="58">
        <v>0</v>
      </c>
    </row>
    <row r="3606" spans="12:16" x14ac:dyDescent="0.3">
      <c r="L3606" s="26">
        <v>3597</v>
      </c>
      <c r="M3606" s="58">
        <v>6986747.7495121071</v>
      </c>
      <c r="O3606" s="26">
        <v>3597</v>
      </c>
      <c r="P3606" s="58">
        <v>0</v>
      </c>
    </row>
    <row r="3607" spans="12:16" x14ac:dyDescent="0.3">
      <c r="L3607" s="26">
        <v>3598</v>
      </c>
      <c r="M3607" s="58">
        <v>0</v>
      </c>
      <c r="O3607" s="26">
        <v>3598</v>
      </c>
      <c r="P3607" s="58">
        <v>0</v>
      </c>
    </row>
    <row r="3608" spans="12:16" x14ac:dyDescent="0.3">
      <c r="L3608" s="26">
        <v>3599</v>
      </c>
      <c r="M3608" s="58">
        <v>23149181.145169102</v>
      </c>
      <c r="O3608" s="26">
        <v>3599</v>
      </c>
      <c r="P3608" s="58">
        <v>13074333.415531673</v>
      </c>
    </row>
    <row r="3609" spans="12:16" x14ac:dyDescent="0.3">
      <c r="L3609" s="26">
        <v>3600</v>
      </c>
      <c r="M3609" s="58">
        <v>0</v>
      </c>
      <c r="O3609" s="26">
        <v>3600</v>
      </c>
      <c r="P3609" s="58">
        <v>0</v>
      </c>
    </row>
    <row r="3610" spans="12:16" x14ac:dyDescent="0.3">
      <c r="L3610" s="26">
        <v>3601</v>
      </c>
      <c r="M3610" s="58">
        <v>0</v>
      </c>
      <c r="O3610" s="26">
        <v>3601</v>
      </c>
      <c r="P3610" s="58">
        <v>0</v>
      </c>
    </row>
    <row r="3611" spans="12:16" x14ac:dyDescent="0.3">
      <c r="L3611" s="26">
        <v>3602</v>
      </c>
      <c r="M3611" s="58">
        <v>15022415.839058511</v>
      </c>
      <c r="O3611" s="26">
        <v>3602</v>
      </c>
      <c r="P3611" s="58">
        <v>15022415.839058511</v>
      </c>
    </row>
    <row r="3612" spans="12:16" x14ac:dyDescent="0.3">
      <c r="L3612" s="26">
        <v>3603</v>
      </c>
      <c r="M3612" s="58">
        <v>9151865.2628156971</v>
      </c>
      <c r="O3612" s="26">
        <v>3603</v>
      </c>
      <c r="P3612" s="58">
        <v>9151865.2628156971</v>
      </c>
    </row>
    <row r="3613" spans="12:16" x14ac:dyDescent="0.3">
      <c r="L3613" s="26">
        <v>3604</v>
      </c>
      <c r="M3613" s="58">
        <v>9363130.7670396008</v>
      </c>
      <c r="O3613" s="26">
        <v>3604</v>
      </c>
      <c r="P3613" s="58">
        <v>9363130.7670396008</v>
      </c>
    </row>
    <row r="3614" spans="12:16" x14ac:dyDescent="0.3">
      <c r="L3614" s="26">
        <v>3605</v>
      </c>
      <c r="M3614" s="58">
        <v>6411501.944633048</v>
      </c>
      <c r="O3614" s="26">
        <v>3605</v>
      </c>
      <c r="P3614" s="58">
        <v>6411501.944633048</v>
      </c>
    </row>
    <row r="3615" spans="12:16" x14ac:dyDescent="0.3">
      <c r="L3615" s="26">
        <v>3606</v>
      </c>
      <c r="M3615" s="58">
        <v>20542517.152755313</v>
      </c>
      <c r="O3615" s="26">
        <v>3606</v>
      </c>
      <c r="P3615" s="58">
        <v>20542517.152755313</v>
      </c>
    </row>
    <row r="3616" spans="12:16" x14ac:dyDescent="0.3">
      <c r="L3616" s="26">
        <v>3607</v>
      </c>
      <c r="M3616" s="58">
        <v>13994316.620679032</v>
      </c>
      <c r="O3616" s="26">
        <v>3607</v>
      </c>
      <c r="P3616" s="58">
        <v>0</v>
      </c>
    </row>
    <row r="3617" spans="12:16" x14ac:dyDescent="0.3">
      <c r="L3617" s="26">
        <v>3608</v>
      </c>
      <c r="M3617" s="58">
        <v>0</v>
      </c>
      <c r="O3617" s="26">
        <v>3608</v>
      </c>
      <c r="P3617" s="58">
        <v>0</v>
      </c>
    </row>
    <row r="3618" spans="12:16" x14ac:dyDescent="0.3">
      <c r="L3618" s="26">
        <v>3609</v>
      </c>
      <c r="M3618" s="58">
        <v>0</v>
      </c>
      <c r="O3618" s="26">
        <v>3609</v>
      </c>
      <c r="P3618" s="58">
        <v>0</v>
      </c>
    </row>
    <row r="3619" spans="12:16" x14ac:dyDescent="0.3">
      <c r="L3619" s="26">
        <v>3610</v>
      </c>
      <c r="M3619" s="58">
        <v>0</v>
      </c>
      <c r="O3619" s="26">
        <v>3610</v>
      </c>
      <c r="P3619" s="58">
        <v>0</v>
      </c>
    </row>
    <row r="3620" spans="12:16" x14ac:dyDescent="0.3">
      <c r="L3620" s="26">
        <v>3611</v>
      </c>
      <c r="M3620" s="58">
        <v>0</v>
      </c>
      <c r="O3620" s="26">
        <v>3611</v>
      </c>
      <c r="P3620" s="58">
        <v>0</v>
      </c>
    </row>
    <row r="3621" spans="12:16" x14ac:dyDescent="0.3">
      <c r="L3621" s="26">
        <v>3612</v>
      </c>
      <c r="M3621" s="58">
        <v>0</v>
      </c>
      <c r="O3621" s="26">
        <v>3612</v>
      </c>
      <c r="P3621" s="58">
        <v>0</v>
      </c>
    </row>
    <row r="3622" spans="12:16" x14ac:dyDescent="0.3">
      <c r="L3622" s="26">
        <v>3613</v>
      </c>
      <c r="M3622" s="58">
        <v>0</v>
      </c>
      <c r="O3622" s="26">
        <v>3613</v>
      </c>
      <c r="P3622" s="58">
        <v>0</v>
      </c>
    </row>
    <row r="3623" spans="12:16" x14ac:dyDescent="0.3">
      <c r="L3623" s="26">
        <v>3614</v>
      </c>
      <c r="M3623" s="58">
        <v>0</v>
      </c>
      <c r="O3623" s="26">
        <v>3614</v>
      </c>
      <c r="P3623" s="58">
        <v>0</v>
      </c>
    </row>
    <row r="3624" spans="12:16" x14ac:dyDescent="0.3">
      <c r="L3624" s="26">
        <v>3615</v>
      </c>
      <c r="M3624" s="58">
        <v>17230035.844178427</v>
      </c>
      <c r="O3624" s="26">
        <v>3615</v>
      </c>
      <c r="P3624" s="58">
        <v>0</v>
      </c>
    </row>
    <row r="3625" spans="12:16" x14ac:dyDescent="0.3">
      <c r="L3625" s="26">
        <v>3616</v>
      </c>
      <c r="M3625" s="58">
        <v>11491722.864150666</v>
      </c>
      <c r="O3625" s="26">
        <v>3616</v>
      </c>
      <c r="P3625" s="58">
        <v>11491722.864150666</v>
      </c>
    </row>
    <row r="3626" spans="12:16" x14ac:dyDescent="0.3">
      <c r="L3626" s="26">
        <v>3617</v>
      </c>
      <c r="M3626" s="58">
        <v>24939814.719314728</v>
      </c>
      <c r="O3626" s="26">
        <v>3617</v>
      </c>
      <c r="P3626" s="58">
        <v>24939814.719314728</v>
      </c>
    </row>
    <row r="3627" spans="12:16" x14ac:dyDescent="0.3">
      <c r="L3627" s="26">
        <v>3618</v>
      </c>
      <c r="M3627" s="58">
        <v>11620085.181698635</v>
      </c>
      <c r="O3627" s="26">
        <v>3618</v>
      </c>
      <c r="P3627" s="58">
        <v>11620085.181698635</v>
      </c>
    </row>
    <row r="3628" spans="12:16" x14ac:dyDescent="0.3">
      <c r="L3628" s="26">
        <v>3619</v>
      </c>
      <c r="M3628" s="58">
        <v>0</v>
      </c>
      <c r="O3628" s="26">
        <v>3619</v>
      </c>
      <c r="P3628" s="58">
        <v>0</v>
      </c>
    </row>
    <row r="3629" spans="12:16" x14ac:dyDescent="0.3">
      <c r="L3629" s="26">
        <v>3620</v>
      </c>
      <c r="M3629" s="58">
        <v>8848357.2855856307</v>
      </c>
      <c r="O3629" s="26">
        <v>3620</v>
      </c>
      <c r="P3629" s="58">
        <v>8848357.2855856307</v>
      </c>
    </row>
    <row r="3630" spans="12:16" x14ac:dyDescent="0.3">
      <c r="L3630" s="26">
        <v>3621</v>
      </c>
      <c r="M3630" s="58">
        <v>0</v>
      </c>
      <c r="O3630" s="26">
        <v>3621</v>
      </c>
      <c r="P3630" s="58">
        <v>0</v>
      </c>
    </row>
    <row r="3631" spans="12:16" x14ac:dyDescent="0.3">
      <c r="L3631" s="26">
        <v>3622</v>
      </c>
      <c r="M3631" s="58">
        <v>0</v>
      </c>
      <c r="O3631" s="26">
        <v>3622</v>
      </c>
      <c r="P3631" s="58">
        <v>0</v>
      </c>
    </row>
    <row r="3632" spans="12:16" x14ac:dyDescent="0.3">
      <c r="L3632" s="26">
        <v>3623</v>
      </c>
      <c r="M3632" s="58">
        <v>7503319.8600735283</v>
      </c>
      <c r="O3632" s="26">
        <v>3623</v>
      </c>
      <c r="P3632" s="58">
        <v>7503319.8600735283</v>
      </c>
    </row>
    <row r="3633" spans="12:16" x14ac:dyDescent="0.3">
      <c r="L3633" s="26">
        <v>3624</v>
      </c>
      <c r="M3633" s="58">
        <v>0</v>
      </c>
      <c r="O3633" s="26">
        <v>3624</v>
      </c>
      <c r="P3633" s="58">
        <v>0</v>
      </c>
    </row>
    <row r="3634" spans="12:16" x14ac:dyDescent="0.3">
      <c r="L3634" s="26">
        <v>3625</v>
      </c>
      <c r="M3634" s="58">
        <v>8448135.5712437108</v>
      </c>
      <c r="O3634" s="26">
        <v>3625</v>
      </c>
      <c r="P3634" s="58">
        <v>8448135.5712437108</v>
      </c>
    </row>
    <row r="3635" spans="12:16" x14ac:dyDescent="0.3">
      <c r="L3635" s="26">
        <v>3626</v>
      </c>
      <c r="M3635" s="58">
        <v>10077169.278164433</v>
      </c>
      <c r="O3635" s="26">
        <v>3626</v>
      </c>
      <c r="P3635" s="58">
        <v>10077169.278164433</v>
      </c>
    </row>
    <row r="3636" spans="12:16" x14ac:dyDescent="0.3">
      <c r="L3636" s="26">
        <v>3627</v>
      </c>
      <c r="M3636" s="58">
        <v>6306045.9930870235</v>
      </c>
      <c r="O3636" s="26">
        <v>3627</v>
      </c>
      <c r="P3636" s="58">
        <v>6306045.9930870235</v>
      </c>
    </row>
    <row r="3637" spans="12:16" x14ac:dyDescent="0.3">
      <c r="L3637" s="26">
        <v>3628</v>
      </c>
      <c r="M3637" s="58">
        <v>16265026.102047835</v>
      </c>
      <c r="O3637" s="26">
        <v>3628</v>
      </c>
      <c r="P3637" s="58">
        <v>16265026.102047835</v>
      </c>
    </row>
    <row r="3638" spans="12:16" x14ac:dyDescent="0.3">
      <c r="L3638" s="26">
        <v>3629</v>
      </c>
      <c r="M3638" s="58">
        <v>0</v>
      </c>
      <c r="O3638" s="26">
        <v>3629</v>
      </c>
      <c r="P3638" s="58">
        <v>0</v>
      </c>
    </row>
    <row r="3639" spans="12:16" x14ac:dyDescent="0.3">
      <c r="L3639" s="26">
        <v>3630</v>
      </c>
      <c r="M3639" s="58">
        <v>0</v>
      </c>
      <c r="O3639" s="26">
        <v>3630</v>
      </c>
      <c r="P3639" s="58">
        <v>0</v>
      </c>
    </row>
    <row r="3640" spans="12:16" x14ac:dyDescent="0.3">
      <c r="L3640" s="26">
        <v>3631</v>
      </c>
      <c r="M3640" s="58">
        <v>0</v>
      </c>
      <c r="O3640" s="26">
        <v>3631</v>
      </c>
      <c r="P3640" s="58">
        <v>0</v>
      </c>
    </row>
    <row r="3641" spans="12:16" x14ac:dyDescent="0.3">
      <c r="L3641" s="26">
        <v>3632</v>
      </c>
      <c r="M3641" s="58">
        <v>0</v>
      </c>
      <c r="O3641" s="26">
        <v>3632</v>
      </c>
      <c r="P3641" s="58">
        <v>0</v>
      </c>
    </row>
    <row r="3642" spans="12:16" x14ac:dyDescent="0.3">
      <c r="L3642" s="26">
        <v>3633</v>
      </c>
      <c r="M3642" s="58">
        <v>21950766.505163096</v>
      </c>
      <c r="O3642" s="26">
        <v>3633</v>
      </c>
      <c r="P3642" s="58">
        <v>21950766.505163096</v>
      </c>
    </row>
    <row r="3643" spans="12:16" x14ac:dyDescent="0.3">
      <c r="L3643" s="26">
        <v>3634</v>
      </c>
      <c r="M3643" s="58">
        <v>27636875.179605108</v>
      </c>
      <c r="O3643" s="26">
        <v>3634</v>
      </c>
      <c r="P3643" s="58">
        <v>27636875.179605108</v>
      </c>
    </row>
    <row r="3644" spans="12:16" x14ac:dyDescent="0.3">
      <c r="L3644" s="26">
        <v>3635</v>
      </c>
      <c r="M3644" s="58">
        <v>16078358.903614592</v>
      </c>
      <c r="O3644" s="26">
        <v>3635</v>
      </c>
      <c r="P3644" s="58">
        <v>0</v>
      </c>
    </row>
    <row r="3645" spans="12:16" x14ac:dyDescent="0.3">
      <c r="L3645" s="26">
        <v>3636</v>
      </c>
      <c r="M3645" s="58">
        <v>0</v>
      </c>
      <c r="O3645" s="26">
        <v>3636</v>
      </c>
      <c r="P3645" s="58">
        <v>0</v>
      </c>
    </row>
    <row r="3646" spans="12:16" x14ac:dyDescent="0.3">
      <c r="L3646" s="26">
        <v>3637</v>
      </c>
      <c r="M3646" s="58">
        <v>0</v>
      </c>
      <c r="O3646" s="26">
        <v>3637</v>
      </c>
      <c r="P3646" s="58">
        <v>0</v>
      </c>
    </row>
    <row r="3647" spans="12:16" x14ac:dyDescent="0.3">
      <c r="L3647" s="26">
        <v>3638</v>
      </c>
      <c r="M3647" s="58">
        <v>0</v>
      </c>
      <c r="O3647" s="26">
        <v>3638</v>
      </c>
      <c r="P3647" s="58">
        <v>0</v>
      </c>
    </row>
    <row r="3648" spans="12:16" x14ac:dyDescent="0.3">
      <c r="L3648" s="26">
        <v>3639</v>
      </c>
      <c r="M3648" s="58">
        <v>14772048.322556717</v>
      </c>
      <c r="O3648" s="26">
        <v>3639</v>
      </c>
      <c r="P3648" s="58">
        <v>14772048.322556717</v>
      </c>
    </row>
    <row r="3649" spans="12:16" x14ac:dyDescent="0.3">
      <c r="L3649" s="26">
        <v>3640</v>
      </c>
      <c r="M3649" s="58">
        <v>0</v>
      </c>
      <c r="O3649" s="26">
        <v>3640</v>
      </c>
      <c r="P3649" s="58">
        <v>0</v>
      </c>
    </row>
    <row r="3650" spans="12:16" x14ac:dyDescent="0.3">
      <c r="L3650" s="26">
        <v>3641</v>
      </c>
      <c r="M3650" s="58">
        <v>5429734.9286167668</v>
      </c>
      <c r="O3650" s="26">
        <v>3641</v>
      </c>
      <c r="P3650" s="58">
        <v>0</v>
      </c>
    </row>
    <row r="3651" spans="12:16" x14ac:dyDescent="0.3">
      <c r="L3651" s="26">
        <v>3642</v>
      </c>
      <c r="M3651" s="58">
        <v>8491649.2427420188</v>
      </c>
      <c r="O3651" s="26">
        <v>3642</v>
      </c>
      <c r="P3651" s="58">
        <v>8491649.2427420188</v>
      </c>
    </row>
    <row r="3652" spans="12:16" x14ac:dyDescent="0.3">
      <c r="L3652" s="26">
        <v>3643</v>
      </c>
      <c r="M3652" s="58">
        <v>0</v>
      </c>
      <c r="O3652" s="26">
        <v>3643</v>
      </c>
      <c r="P3652" s="58">
        <v>0</v>
      </c>
    </row>
    <row r="3653" spans="12:16" x14ac:dyDescent="0.3">
      <c r="L3653" s="26">
        <v>3644</v>
      </c>
      <c r="M3653" s="58">
        <v>26480782.926417492</v>
      </c>
      <c r="O3653" s="26">
        <v>3644</v>
      </c>
      <c r="P3653" s="58">
        <v>26480782.926417492</v>
      </c>
    </row>
    <row r="3654" spans="12:16" x14ac:dyDescent="0.3">
      <c r="L3654" s="26">
        <v>3645</v>
      </c>
      <c r="M3654" s="58">
        <v>0</v>
      </c>
      <c r="O3654" s="26">
        <v>3645</v>
      </c>
      <c r="P3654" s="58">
        <v>0</v>
      </c>
    </row>
    <row r="3655" spans="12:16" x14ac:dyDescent="0.3">
      <c r="L3655" s="26">
        <v>3646</v>
      </c>
      <c r="M3655" s="58">
        <v>0</v>
      </c>
      <c r="O3655" s="26">
        <v>3646</v>
      </c>
      <c r="P3655" s="58">
        <v>0</v>
      </c>
    </row>
    <row r="3656" spans="12:16" x14ac:dyDescent="0.3">
      <c r="L3656" s="26">
        <v>3647</v>
      </c>
      <c r="M3656" s="58">
        <v>0</v>
      </c>
      <c r="O3656" s="26">
        <v>3647</v>
      </c>
      <c r="P3656" s="58">
        <v>0</v>
      </c>
    </row>
    <row r="3657" spans="12:16" x14ac:dyDescent="0.3">
      <c r="L3657" s="26">
        <v>3648</v>
      </c>
      <c r="M3657" s="58">
        <v>0</v>
      </c>
      <c r="O3657" s="26">
        <v>3648</v>
      </c>
      <c r="P3657" s="58">
        <v>0</v>
      </c>
    </row>
    <row r="3658" spans="12:16" x14ac:dyDescent="0.3">
      <c r="L3658" s="26">
        <v>3649</v>
      </c>
      <c r="M3658" s="58">
        <v>25217816.657710802</v>
      </c>
      <c r="O3658" s="26">
        <v>3649</v>
      </c>
      <c r="P3658" s="58">
        <v>25217816.657710802</v>
      </c>
    </row>
    <row r="3659" spans="12:16" x14ac:dyDescent="0.3">
      <c r="L3659" s="26">
        <v>3650</v>
      </c>
      <c r="M3659" s="58">
        <v>0</v>
      </c>
      <c r="O3659" s="26">
        <v>3650</v>
      </c>
      <c r="P3659" s="58">
        <v>0</v>
      </c>
    </row>
    <row r="3660" spans="12:16" x14ac:dyDescent="0.3">
      <c r="L3660" s="26">
        <v>3651</v>
      </c>
      <c r="M3660" s="58">
        <v>26698855.981983699</v>
      </c>
      <c r="O3660" s="26">
        <v>3651</v>
      </c>
      <c r="P3660" s="58">
        <v>15130177.491153028</v>
      </c>
    </row>
    <row r="3661" spans="12:16" x14ac:dyDescent="0.3">
      <c r="L3661" s="26">
        <v>3652</v>
      </c>
      <c r="M3661" s="58">
        <v>0</v>
      </c>
      <c r="O3661" s="26">
        <v>3652</v>
      </c>
      <c r="P3661" s="58">
        <v>0</v>
      </c>
    </row>
    <row r="3662" spans="12:16" x14ac:dyDescent="0.3">
      <c r="L3662" s="26">
        <v>3653</v>
      </c>
      <c r="M3662" s="58">
        <v>0</v>
      </c>
      <c r="O3662" s="26">
        <v>3653</v>
      </c>
      <c r="P3662" s="58">
        <v>0</v>
      </c>
    </row>
    <row r="3663" spans="12:16" x14ac:dyDescent="0.3">
      <c r="L3663" s="26">
        <v>3654</v>
      </c>
      <c r="M3663" s="58">
        <v>0</v>
      </c>
      <c r="O3663" s="26">
        <v>3654</v>
      </c>
      <c r="P3663" s="58">
        <v>0</v>
      </c>
    </row>
    <row r="3664" spans="12:16" x14ac:dyDescent="0.3">
      <c r="L3664" s="26">
        <v>3655</v>
      </c>
      <c r="M3664" s="58">
        <v>0</v>
      </c>
      <c r="O3664" s="26">
        <v>3655</v>
      </c>
      <c r="P3664" s="58">
        <v>0</v>
      </c>
    </row>
    <row r="3665" spans="12:16" x14ac:dyDescent="0.3">
      <c r="L3665" s="26">
        <v>3656</v>
      </c>
      <c r="M3665" s="58">
        <v>10980083.597984625</v>
      </c>
      <c r="O3665" s="26">
        <v>3656</v>
      </c>
      <c r="P3665" s="58">
        <v>10980083.597984625</v>
      </c>
    </row>
    <row r="3666" spans="12:16" x14ac:dyDescent="0.3">
      <c r="L3666" s="26">
        <v>3657</v>
      </c>
      <c r="M3666" s="58">
        <v>9180593.311132675</v>
      </c>
      <c r="O3666" s="26">
        <v>3657</v>
      </c>
      <c r="P3666" s="58">
        <v>9180593.311132675</v>
      </c>
    </row>
    <row r="3667" spans="12:16" x14ac:dyDescent="0.3">
      <c r="L3667" s="26">
        <v>3658</v>
      </c>
      <c r="M3667" s="58">
        <v>11364866.360865332</v>
      </c>
      <c r="O3667" s="26">
        <v>3658</v>
      </c>
      <c r="P3667" s="58">
        <v>0</v>
      </c>
    </row>
    <row r="3668" spans="12:16" x14ac:dyDescent="0.3">
      <c r="L3668" s="26">
        <v>3659</v>
      </c>
      <c r="M3668" s="58">
        <v>0</v>
      </c>
      <c r="O3668" s="26">
        <v>3659</v>
      </c>
      <c r="P3668" s="58">
        <v>0</v>
      </c>
    </row>
    <row r="3669" spans="12:16" x14ac:dyDescent="0.3">
      <c r="L3669" s="26">
        <v>3660</v>
      </c>
      <c r="M3669" s="58">
        <v>12031962.447170168</v>
      </c>
      <c r="O3669" s="26">
        <v>3660</v>
      </c>
      <c r="P3669" s="58">
        <v>12031962.447170168</v>
      </c>
    </row>
    <row r="3670" spans="12:16" x14ac:dyDescent="0.3">
      <c r="L3670" s="26">
        <v>3661</v>
      </c>
      <c r="M3670" s="58">
        <v>0</v>
      </c>
      <c r="O3670" s="26">
        <v>3661</v>
      </c>
      <c r="P3670" s="58">
        <v>0</v>
      </c>
    </row>
    <row r="3671" spans="12:16" x14ac:dyDescent="0.3">
      <c r="L3671" s="26">
        <v>3662</v>
      </c>
      <c r="M3671" s="58">
        <v>0</v>
      </c>
      <c r="O3671" s="26">
        <v>3662</v>
      </c>
      <c r="P3671" s="58">
        <v>0</v>
      </c>
    </row>
    <row r="3672" spans="12:16" x14ac:dyDescent="0.3">
      <c r="L3672" s="26">
        <v>3663</v>
      </c>
      <c r="M3672" s="58">
        <v>0</v>
      </c>
      <c r="O3672" s="26">
        <v>3663</v>
      </c>
      <c r="P3672" s="58">
        <v>0</v>
      </c>
    </row>
    <row r="3673" spans="12:16" x14ac:dyDescent="0.3">
      <c r="L3673" s="26">
        <v>3664</v>
      </c>
      <c r="M3673" s="58">
        <v>9721862.417503491</v>
      </c>
      <c r="O3673" s="26">
        <v>3664</v>
      </c>
      <c r="P3673" s="58">
        <v>9721862.417503491</v>
      </c>
    </row>
    <row r="3674" spans="12:16" x14ac:dyDescent="0.3">
      <c r="L3674" s="26">
        <v>3665</v>
      </c>
      <c r="M3674" s="58">
        <v>0</v>
      </c>
      <c r="O3674" s="26">
        <v>3665</v>
      </c>
      <c r="P3674" s="58">
        <v>0</v>
      </c>
    </row>
    <row r="3675" spans="12:16" x14ac:dyDescent="0.3">
      <c r="L3675" s="26">
        <v>3666</v>
      </c>
      <c r="M3675" s="58">
        <v>0</v>
      </c>
      <c r="O3675" s="26">
        <v>3666</v>
      </c>
      <c r="P3675" s="58">
        <v>0</v>
      </c>
    </row>
    <row r="3676" spans="12:16" x14ac:dyDescent="0.3">
      <c r="L3676" s="26">
        <v>3667</v>
      </c>
      <c r="M3676" s="58">
        <v>0</v>
      </c>
      <c r="O3676" s="26">
        <v>3667</v>
      </c>
      <c r="P3676" s="58">
        <v>0</v>
      </c>
    </row>
    <row r="3677" spans="12:16" x14ac:dyDescent="0.3">
      <c r="L3677" s="26">
        <v>3668</v>
      </c>
      <c r="M3677" s="58">
        <v>31069962.018245328</v>
      </c>
      <c r="O3677" s="26">
        <v>3668</v>
      </c>
      <c r="P3677" s="58">
        <v>24791306.229969218</v>
      </c>
    </row>
    <row r="3678" spans="12:16" x14ac:dyDescent="0.3">
      <c r="L3678" s="26">
        <v>3669</v>
      </c>
      <c r="M3678" s="58">
        <v>0</v>
      </c>
      <c r="O3678" s="26">
        <v>3669</v>
      </c>
      <c r="P3678" s="58">
        <v>0</v>
      </c>
    </row>
    <row r="3679" spans="12:16" x14ac:dyDescent="0.3">
      <c r="L3679" s="26">
        <v>3670</v>
      </c>
      <c r="M3679" s="58">
        <v>10141114.607133621</v>
      </c>
      <c r="O3679" s="26">
        <v>3670</v>
      </c>
      <c r="P3679" s="58">
        <v>0</v>
      </c>
    </row>
    <row r="3680" spans="12:16" x14ac:dyDescent="0.3">
      <c r="L3680" s="26">
        <v>3671</v>
      </c>
      <c r="M3680" s="58">
        <v>9413602.3447122257</v>
      </c>
      <c r="O3680" s="26">
        <v>3671</v>
      </c>
      <c r="P3680" s="58">
        <v>0</v>
      </c>
    </row>
    <row r="3681" spans="12:16" x14ac:dyDescent="0.3">
      <c r="L3681" s="26">
        <v>3672</v>
      </c>
      <c r="M3681" s="58">
        <v>0</v>
      </c>
      <c r="O3681" s="26">
        <v>3672</v>
      </c>
      <c r="P3681" s="58">
        <v>0</v>
      </c>
    </row>
    <row r="3682" spans="12:16" x14ac:dyDescent="0.3">
      <c r="L3682" s="26">
        <v>3673</v>
      </c>
      <c r="M3682" s="58">
        <v>0</v>
      </c>
      <c r="O3682" s="26">
        <v>3673</v>
      </c>
      <c r="P3682" s="58">
        <v>0</v>
      </c>
    </row>
    <row r="3683" spans="12:16" x14ac:dyDescent="0.3">
      <c r="L3683" s="26">
        <v>3674</v>
      </c>
      <c r="M3683" s="58">
        <v>10842643.979569497</v>
      </c>
      <c r="O3683" s="26">
        <v>3674</v>
      </c>
      <c r="P3683" s="58">
        <v>10842643.979569497</v>
      </c>
    </row>
    <row r="3684" spans="12:16" x14ac:dyDescent="0.3">
      <c r="L3684" s="26">
        <v>3675</v>
      </c>
      <c r="M3684" s="58">
        <v>23312293.346240122</v>
      </c>
      <c r="O3684" s="26">
        <v>3675</v>
      </c>
      <c r="P3684" s="58">
        <v>23312293.346240122</v>
      </c>
    </row>
    <row r="3685" spans="12:16" x14ac:dyDescent="0.3">
      <c r="L3685" s="26">
        <v>3676</v>
      </c>
      <c r="M3685" s="58">
        <v>0</v>
      </c>
      <c r="O3685" s="26">
        <v>3676</v>
      </c>
      <c r="P3685" s="58">
        <v>0</v>
      </c>
    </row>
    <row r="3686" spans="12:16" x14ac:dyDescent="0.3">
      <c r="L3686" s="26">
        <v>3677</v>
      </c>
      <c r="M3686" s="58">
        <v>20483675.413271692</v>
      </c>
      <c r="O3686" s="26">
        <v>3677</v>
      </c>
      <c r="P3686" s="58">
        <v>20483675.413271692</v>
      </c>
    </row>
    <row r="3687" spans="12:16" x14ac:dyDescent="0.3">
      <c r="L3687" s="26">
        <v>3678</v>
      </c>
      <c r="M3687" s="58">
        <v>0</v>
      </c>
      <c r="O3687" s="26">
        <v>3678</v>
      </c>
      <c r="P3687" s="58">
        <v>0</v>
      </c>
    </row>
    <row r="3688" spans="12:16" x14ac:dyDescent="0.3">
      <c r="L3688" s="26">
        <v>3679</v>
      </c>
      <c r="M3688" s="58">
        <v>16073825.267524745</v>
      </c>
      <c r="O3688" s="26">
        <v>3679</v>
      </c>
      <c r="P3688" s="58">
        <v>16073825.267524745</v>
      </c>
    </row>
    <row r="3689" spans="12:16" x14ac:dyDescent="0.3">
      <c r="L3689" s="26">
        <v>3680</v>
      </c>
      <c r="M3689" s="58">
        <v>8545101.1597163584</v>
      </c>
      <c r="O3689" s="26">
        <v>3680</v>
      </c>
      <c r="P3689" s="58">
        <v>8545101.1597163584</v>
      </c>
    </row>
    <row r="3690" spans="12:16" x14ac:dyDescent="0.3">
      <c r="L3690" s="26">
        <v>3681</v>
      </c>
      <c r="M3690" s="58">
        <v>0</v>
      </c>
      <c r="O3690" s="26">
        <v>3681</v>
      </c>
      <c r="P3690" s="58">
        <v>0</v>
      </c>
    </row>
    <row r="3691" spans="12:16" x14ac:dyDescent="0.3">
      <c r="L3691" s="26">
        <v>3682</v>
      </c>
      <c r="M3691" s="58">
        <v>0</v>
      </c>
      <c r="O3691" s="26">
        <v>3682</v>
      </c>
      <c r="P3691" s="58">
        <v>0</v>
      </c>
    </row>
    <row r="3692" spans="12:16" x14ac:dyDescent="0.3">
      <c r="L3692" s="26">
        <v>3683</v>
      </c>
      <c r="M3692" s="58">
        <v>5338531.0719765965</v>
      </c>
      <c r="O3692" s="26">
        <v>3683</v>
      </c>
      <c r="P3692" s="58">
        <v>0</v>
      </c>
    </row>
    <row r="3693" spans="12:16" x14ac:dyDescent="0.3">
      <c r="L3693" s="26">
        <v>3684</v>
      </c>
      <c r="M3693" s="58">
        <v>26065414.860700529</v>
      </c>
      <c r="O3693" s="26">
        <v>3684</v>
      </c>
      <c r="P3693" s="58">
        <v>26065414.860700529</v>
      </c>
    </row>
    <row r="3694" spans="12:16" x14ac:dyDescent="0.3">
      <c r="L3694" s="26">
        <v>3685</v>
      </c>
      <c r="M3694" s="58">
        <v>32115835.149383944</v>
      </c>
      <c r="O3694" s="26">
        <v>3685</v>
      </c>
      <c r="P3694" s="58">
        <v>32115835.149383944</v>
      </c>
    </row>
    <row r="3695" spans="12:16" x14ac:dyDescent="0.3">
      <c r="L3695" s="26">
        <v>3686</v>
      </c>
      <c r="M3695" s="58">
        <v>17064254.782070786</v>
      </c>
      <c r="O3695" s="26">
        <v>3686</v>
      </c>
      <c r="P3695" s="58">
        <v>7915769.9233508892</v>
      </c>
    </row>
    <row r="3696" spans="12:16" x14ac:dyDescent="0.3">
      <c r="L3696" s="26">
        <v>3687</v>
      </c>
      <c r="M3696" s="58">
        <v>0</v>
      </c>
      <c r="O3696" s="26">
        <v>3687</v>
      </c>
      <c r="P3696" s="58">
        <v>0</v>
      </c>
    </row>
    <row r="3697" spans="12:16" x14ac:dyDescent="0.3">
      <c r="L3697" s="26">
        <v>3688</v>
      </c>
      <c r="M3697" s="58">
        <v>0</v>
      </c>
      <c r="O3697" s="26">
        <v>3688</v>
      </c>
      <c r="P3697" s="58">
        <v>0</v>
      </c>
    </row>
    <row r="3698" spans="12:16" x14ac:dyDescent="0.3">
      <c r="L3698" s="26">
        <v>3689</v>
      </c>
      <c r="M3698" s="58">
        <v>8480713.2900476754</v>
      </c>
      <c r="O3698" s="26">
        <v>3689</v>
      </c>
      <c r="P3698" s="58">
        <v>8480713.2900476754</v>
      </c>
    </row>
    <row r="3699" spans="12:16" x14ac:dyDescent="0.3">
      <c r="L3699" s="26">
        <v>3690</v>
      </c>
      <c r="M3699" s="58">
        <v>25248951.072951373</v>
      </c>
      <c r="O3699" s="26">
        <v>3690</v>
      </c>
      <c r="P3699" s="58">
        <v>25248951.072951373</v>
      </c>
    </row>
    <row r="3700" spans="12:16" x14ac:dyDescent="0.3">
      <c r="L3700" s="26">
        <v>3691</v>
      </c>
      <c r="M3700" s="58">
        <v>0</v>
      </c>
      <c r="O3700" s="26">
        <v>3691</v>
      </c>
      <c r="P3700" s="58">
        <v>0</v>
      </c>
    </row>
    <row r="3701" spans="12:16" x14ac:dyDescent="0.3">
      <c r="L3701" s="26">
        <v>3692</v>
      </c>
      <c r="M3701" s="58">
        <v>0</v>
      </c>
      <c r="O3701" s="26">
        <v>3692</v>
      </c>
      <c r="P3701" s="58">
        <v>0</v>
      </c>
    </row>
    <row r="3702" spans="12:16" x14ac:dyDescent="0.3">
      <c r="L3702" s="26">
        <v>3693</v>
      </c>
      <c r="M3702" s="58">
        <v>0</v>
      </c>
      <c r="O3702" s="26">
        <v>3693</v>
      </c>
      <c r="P3702" s="58">
        <v>0</v>
      </c>
    </row>
    <row r="3703" spans="12:16" x14ac:dyDescent="0.3">
      <c r="L3703" s="26">
        <v>3694</v>
      </c>
      <c r="M3703" s="58">
        <v>0</v>
      </c>
      <c r="O3703" s="26">
        <v>3694</v>
      </c>
      <c r="P3703" s="58">
        <v>0</v>
      </c>
    </row>
    <row r="3704" spans="12:16" x14ac:dyDescent="0.3">
      <c r="L3704" s="26">
        <v>3695</v>
      </c>
      <c r="M3704" s="58">
        <v>0</v>
      </c>
      <c r="O3704" s="26">
        <v>3695</v>
      </c>
      <c r="P3704" s="58">
        <v>0</v>
      </c>
    </row>
    <row r="3705" spans="12:16" x14ac:dyDescent="0.3">
      <c r="L3705" s="26">
        <v>3696</v>
      </c>
      <c r="M3705" s="58">
        <v>10584822.605432192</v>
      </c>
      <c r="O3705" s="26">
        <v>3696</v>
      </c>
      <c r="P3705" s="58">
        <v>10584822.605432192</v>
      </c>
    </row>
    <row r="3706" spans="12:16" x14ac:dyDescent="0.3">
      <c r="L3706" s="26">
        <v>3697</v>
      </c>
      <c r="M3706" s="58">
        <v>0</v>
      </c>
      <c r="O3706" s="26">
        <v>3697</v>
      </c>
      <c r="P3706" s="58">
        <v>0</v>
      </c>
    </row>
    <row r="3707" spans="12:16" x14ac:dyDescent="0.3">
      <c r="L3707" s="26">
        <v>3698</v>
      </c>
      <c r="M3707" s="58">
        <v>0</v>
      </c>
      <c r="O3707" s="26">
        <v>3698</v>
      </c>
      <c r="P3707" s="58">
        <v>0</v>
      </c>
    </row>
    <row r="3708" spans="12:16" x14ac:dyDescent="0.3">
      <c r="L3708" s="26">
        <v>3699</v>
      </c>
      <c r="M3708" s="58">
        <v>0</v>
      </c>
      <c r="O3708" s="26">
        <v>3699</v>
      </c>
      <c r="P3708" s="58">
        <v>0</v>
      </c>
    </row>
    <row r="3709" spans="12:16" x14ac:dyDescent="0.3">
      <c r="L3709" s="26">
        <v>3700</v>
      </c>
      <c r="M3709" s="58">
        <v>26118171.43549557</v>
      </c>
      <c r="O3709" s="26">
        <v>3700</v>
      </c>
      <c r="P3709" s="58">
        <v>26118171.43549557</v>
      </c>
    </row>
    <row r="3710" spans="12:16" x14ac:dyDescent="0.3">
      <c r="L3710" s="26">
        <v>3701</v>
      </c>
      <c r="M3710" s="58">
        <v>11109626.564788291</v>
      </c>
      <c r="O3710" s="26">
        <v>3701</v>
      </c>
      <c r="P3710" s="58">
        <v>11109626.564788291</v>
      </c>
    </row>
    <row r="3711" spans="12:16" x14ac:dyDescent="0.3">
      <c r="L3711" s="26">
        <v>3702</v>
      </c>
      <c r="M3711" s="58">
        <v>23721086.226469591</v>
      </c>
      <c r="O3711" s="26">
        <v>3702</v>
      </c>
      <c r="P3711" s="58">
        <v>23721086.226469591</v>
      </c>
    </row>
    <row r="3712" spans="12:16" x14ac:dyDescent="0.3">
      <c r="L3712" s="26">
        <v>3703</v>
      </c>
      <c r="M3712" s="58">
        <v>0</v>
      </c>
      <c r="O3712" s="26">
        <v>3703</v>
      </c>
      <c r="P3712" s="58">
        <v>0</v>
      </c>
    </row>
    <row r="3713" spans="12:16" x14ac:dyDescent="0.3">
      <c r="L3713" s="26">
        <v>3704</v>
      </c>
      <c r="M3713" s="58">
        <v>0</v>
      </c>
      <c r="O3713" s="26">
        <v>3704</v>
      </c>
      <c r="P3713" s="58">
        <v>0</v>
      </c>
    </row>
    <row r="3714" spans="12:16" x14ac:dyDescent="0.3">
      <c r="L3714" s="26">
        <v>3705</v>
      </c>
      <c r="M3714" s="58">
        <v>9692922.2099327631</v>
      </c>
      <c r="O3714" s="26">
        <v>3705</v>
      </c>
      <c r="P3714" s="58">
        <v>0</v>
      </c>
    </row>
    <row r="3715" spans="12:16" x14ac:dyDescent="0.3">
      <c r="L3715" s="26">
        <v>3706</v>
      </c>
      <c r="M3715" s="58">
        <v>13272529.855515715</v>
      </c>
      <c r="O3715" s="26">
        <v>3706</v>
      </c>
      <c r="P3715" s="58">
        <v>13272529.855515715</v>
      </c>
    </row>
    <row r="3716" spans="12:16" x14ac:dyDescent="0.3">
      <c r="L3716" s="26">
        <v>3707</v>
      </c>
      <c r="M3716" s="58">
        <v>0</v>
      </c>
      <c r="O3716" s="26">
        <v>3707</v>
      </c>
      <c r="P3716" s="58">
        <v>0</v>
      </c>
    </row>
    <row r="3717" spans="12:16" x14ac:dyDescent="0.3">
      <c r="L3717" s="26">
        <v>3708</v>
      </c>
      <c r="M3717" s="58">
        <v>11253966.329020096</v>
      </c>
      <c r="O3717" s="26">
        <v>3708</v>
      </c>
      <c r="P3717" s="58">
        <v>11253966.329020096</v>
      </c>
    </row>
    <row r="3718" spans="12:16" x14ac:dyDescent="0.3">
      <c r="L3718" s="26">
        <v>3709</v>
      </c>
      <c r="M3718" s="58">
        <v>0</v>
      </c>
      <c r="O3718" s="26">
        <v>3709</v>
      </c>
      <c r="P3718" s="58">
        <v>0</v>
      </c>
    </row>
    <row r="3719" spans="12:16" x14ac:dyDescent="0.3">
      <c r="L3719" s="26">
        <v>3710</v>
      </c>
      <c r="M3719" s="58">
        <v>0</v>
      </c>
      <c r="O3719" s="26">
        <v>3710</v>
      </c>
      <c r="P3719" s="58">
        <v>0</v>
      </c>
    </row>
    <row r="3720" spans="12:16" x14ac:dyDescent="0.3">
      <c r="L3720" s="26">
        <v>3711</v>
      </c>
      <c r="M3720" s="58">
        <v>10761190.261081291</v>
      </c>
      <c r="O3720" s="26">
        <v>3711</v>
      </c>
      <c r="P3720" s="58">
        <v>10761190.261081291</v>
      </c>
    </row>
    <row r="3721" spans="12:16" x14ac:dyDescent="0.3">
      <c r="L3721" s="26">
        <v>3712</v>
      </c>
      <c r="M3721" s="58">
        <v>15092543.926532071</v>
      </c>
      <c r="O3721" s="26">
        <v>3712</v>
      </c>
      <c r="P3721" s="58">
        <v>0</v>
      </c>
    </row>
    <row r="3722" spans="12:16" x14ac:dyDescent="0.3">
      <c r="L3722" s="26">
        <v>3713</v>
      </c>
      <c r="M3722" s="58">
        <v>0</v>
      </c>
      <c r="O3722" s="26">
        <v>3713</v>
      </c>
      <c r="P3722" s="58">
        <v>0</v>
      </c>
    </row>
    <row r="3723" spans="12:16" x14ac:dyDescent="0.3">
      <c r="L3723" s="26">
        <v>3714</v>
      </c>
      <c r="M3723" s="58">
        <v>5505502.4900458325</v>
      </c>
      <c r="O3723" s="26">
        <v>3714</v>
      </c>
      <c r="P3723" s="58">
        <v>5505502.4900458325</v>
      </c>
    </row>
    <row r="3724" spans="12:16" x14ac:dyDescent="0.3">
      <c r="L3724" s="26">
        <v>3715</v>
      </c>
      <c r="M3724" s="58">
        <v>0</v>
      </c>
      <c r="O3724" s="26">
        <v>3715</v>
      </c>
      <c r="P3724" s="58">
        <v>0</v>
      </c>
    </row>
    <row r="3725" spans="12:16" x14ac:dyDescent="0.3">
      <c r="L3725" s="26">
        <v>3716</v>
      </c>
      <c r="M3725" s="58">
        <v>0</v>
      </c>
      <c r="O3725" s="26">
        <v>3716</v>
      </c>
      <c r="P3725" s="58">
        <v>0</v>
      </c>
    </row>
    <row r="3726" spans="12:16" x14ac:dyDescent="0.3">
      <c r="L3726" s="26">
        <v>3717</v>
      </c>
      <c r="M3726" s="58">
        <v>0</v>
      </c>
      <c r="O3726" s="26">
        <v>3717</v>
      </c>
      <c r="P3726" s="58">
        <v>0</v>
      </c>
    </row>
    <row r="3727" spans="12:16" x14ac:dyDescent="0.3">
      <c r="L3727" s="26">
        <v>3718</v>
      </c>
      <c r="M3727" s="58">
        <v>0</v>
      </c>
      <c r="O3727" s="26">
        <v>3718</v>
      </c>
      <c r="P3727" s="58">
        <v>0</v>
      </c>
    </row>
    <row r="3728" spans="12:16" x14ac:dyDescent="0.3">
      <c r="L3728" s="26">
        <v>3719</v>
      </c>
      <c r="M3728" s="58">
        <v>0</v>
      </c>
      <c r="O3728" s="26">
        <v>3719</v>
      </c>
      <c r="P3728" s="58">
        <v>0</v>
      </c>
    </row>
    <row r="3729" spans="12:16" x14ac:dyDescent="0.3">
      <c r="L3729" s="26">
        <v>3720</v>
      </c>
      <c r="M3729" s="58">
        <v>0</v>
      </c>
      <c r="O3729" s="26">
        <v>3720</v>
      </c>
      <c r="P3729" s="58">
        <v>0</v>
      </c>
    </row>
    <row r="3730" spans="12:16" x14ac:dyDescent="0.3">
      <c r="L3730" s="26">
        <v>3721</v>
      </c>
      <c r="M3730" s="58">
        <v>0</v>
      </c>
      <c r="O3730" s="26">
        <v>3721</v>
      </c>
      <c r="P3730" s="58">
        <v>0</v>
      </c>
    </row>
    <row r="3731" spans="12:16" x14ac:dyDescent="0.3">
      <c r="L3731" s="26">
        <v>3722</v>
      </c>
      <c r="M3731" s="58">
        <v>24264890.957206063</v>
      </c>
      <c r="O3731" s="26">
        <v>3722</v>
      </c>
      <c r="P3731" s="58">
        <v>24264890.957206063</v>
      </c>
    </row>
    <row r="3732" spans="12:16" x14ac:dyDescent="0.3">
      <c r="L3732" s="26">
        <v>3723</v>
      </c>
      <c r="M3732" s="58">
        <v>0</v>
      </c>
      <c r="O3732" s="26">
        <v>3723</v>
      </c>
      <c r="P3732" s="58">
        <v>0</v>
      </c>
    </row>
    <row r="3733" spans="12:16" x14ac:dyDescent="0.3">
      <c r="L3733" s="26">
        <v>3724</v>
      </c>
      <c r="M3733" s="58">
        <v>34653687.446238384</v>
      </c>
      <c r="O3733" s="26">
        <v>3724</v>
      </c>
      <c r="P3733" s="58">
        <v>34653687.446238384</v>
      </c>
    </row>
    <row r="3734" spans="12:16" x14ac:dyDescent="0.3">
      <c r="L3734" s="26">
        <v>3725</v>
      </c>
      <c r="M3734" s="58">
        <v>0</v>
      </c>
      <c r="O3734" s="26">
        <v>3725</v>
      </c>
      <c r="P3734" s="58">
        <v>0</v>
      </c>
    </row>
    <row r="3735" spans="12:16" x14ac:dyDescent="0.3">
      <c r="L3735" s="26">
        <v>3726</v>
      </c>
      <c r="M3735" s="58">
        <v>5943354.5592794074</v>
      </c>
      <c r="O3735" s="26">
        <v>3726</v>
      </c>
      <c r="P3735" s="58">
        <v>5943354.5592794074</v>
      </c>
    </row>
    <row r="3736" spans="12:16" x14ac:dyDescent="0.3">
      <c r="L3736" s="26">
        <v>3727</v>
      </c>
      <c r="M3736" s="58">
        <v>19326814.543210573</v>
      </c>
      <c r="O3736" s="26">
        <v>3727</v>
      </c>
      <c r="P3736" s="58">
        <v>10134788.987247394</v>
      </c>
    </row>
    <row r="3737" spans="12:16" x14ac:dyDescent="0.3">
      <c r="L3737" s="26">
        <v>3728</v>
      </c>
      <c r="M3737" s="58">
        <v>30109552.258392654</v>
      </c>
      <c r="O3737" s="26">
        <v>3728</v>
      </c>
      <c r="P3737" s="58">
        <v>19293998.363766547</v>
      </c>
    </row>
    <row r="3738" spans="12:16" x14ac:dyDescent="0.3">
      <c r="L3738" s="26">
        <v>3729</v>
      </c>
      <c r="M3738" s="58">
        <v>25843295.181260943</v>
      </c>
      <c r="O3738" s="26">
        <v>3729</v>
      </c>
      <c r="P3738" s="58">
        <v>25843295.181260943</v>
      </c>
    </row>
    <row r="3739" spans="12:16" x14ac:dyDescent="0.3">
      <c r="L3739" s="26">
        <v>3730</v>
      </c>
      <c r="M3739" s="58">
        <v>0</v>
      </c>
      <c r="O3739" s="26">
        <v>3730</v>
      </c>
      <c r="P3739" s="58">
        <v>0</v>
      </c>
    </row>
    <row r="3740" spans="12:16" x14ac:dyDescent="0.3">
      <c r="L3740" s="26">
        <v>3731</v>
      </c>
      <c r="M3740" s="58">
        <v>0</v>
      </c>
      <c r="O3740" s="26">
        <v>3731</v>
      </c>
      <c r="P3740" s="58">
        <v>0</v>
      </c>
    </row>
    <row r="3741" spans="12:16" x14ac:dyDescent="0.3">
      <c r="L3741" s="26">
        <v>3732</v>
      </c>
      <c r="M3741" s="58">
        <v>14274223.98101642</v>
      </c>
      <c r="O3741" s="26">
        <v>3732</v>
      </c>
      <c r="P3741" s="58">
        <v>14274223.98101642</v>
      </c>
    </row>
    <row r="3742" spans="12:16" x14ac:dyDescent="0.3">
      <c r="L3742" s="26">
        <v>3733</v>
      </c>
      <c r="M3742" s="58">
        <v>0</v>
      </c>
      <c r="O3742" s="26">
        <v>3733</v>
      </c>
      <c r="P3742" s="58">
        <v>0</v>
      </c>
    </row>
    <row r="3743" spans="12:16" x14ac:dyDescent="0.3">
      <c r="L3743" s="26">
        <v>3734</v>
      </c>
      <c r="M3743" s="58">
        <v>16567370.176689664</v>
      </c>
      <c r="O3743" s="26">
        <v>3734</v>
      </c>
      <c r="P3743" s="58">
        <v>16567370.176689664</v>
      </c>
    </row>
    <row r="3744" spans="12:16" x14ac:dyDescent="0.3">
      <c r="L3744" s="26">
        <v>3735</v>
      </c>
      <c r="M3744" s="58">
        <v>0</v>
      </c>
      <c r="O3744" s="26">
        <v>3735</v>
      </c>
      <c r="P3744" s="58">
        <v>0</v>
      </c>
    </row>
    <row r="3745" spans="12:16" x14ac:dyDescent="0.3">
      <c r="L3745" s="26">
        <v>3736</v>
      </c>
      <c r="M3745" s="58">
        <v>21504123.814799212</v>
      </c>
      <c r="O3745" s="26">
        <v>3736</v>
      </c>
      <c r="P3745" s="58">
        <v>21504123.814799212</v>
      </c>
    </row>
    <row r="3746" spans="12:16" x14ac:dyDescent="0.3">
      <c r="L3746" s="26">
        <v>3737</v>
      </c>
      <c r="M3746" s="58">
        <v>0</v>
      </c>
      <c r="O3746" s="26">
        <v>3737</v>
      </c>
      <c r="P3746" s="58">
        <v>0</v>
      </c>
    </row>
    <row r="3747" spans="12:16" x14ac:dyDescent="0.3">
      <c r="L3747" s="26">
        <v>3738</v>
      </c>
      <c r="M3747" s="58">
        <v>9346294.2140497919</v>
      </c>
      <c r="O3747" s="26">
        <v>3738</v>
      </c>
      <c r="P3747" s="58">
        <v>9346294.2140497919</v>
      </c>
    </row>
    <row r="3748" spans="12:16" x14ac:dyDescent="0.3">
      <c r="L3748" s="26">
        <v>3739</v>
      </c>
      <c r="M3748" s="58">
        <v>0</v>
      </c>
      <c r="O3748" s="26">
        <v>3739</v>
      </c>
      <c r="P3748" s="58">
        <v>0</v>
      </c>
    </row>
    <row r="3749" spans="12:16" x14ac:dyDescent="0.3">
      <c r="L3749" s="26">
        <v>3740</v>
      </c>
      <c r="M3749" s="58">
        <v>6195268.7507650182</v>
      </c>
      <c r="O3749" s="26">
        <v>3740</v>
      </c>
      <c r="P3749" s="58">
        <v>6195268.7507650182</v>
      </c>
    </row>
    <row r="3750" spans="12:16" x14ac:dyDescent="0.3">
      <c r="L3750" s="26">
        <v>3741</v>
      </c>
      <c r="M3750" s="58">
        <v>16293364.226049189</v>
      </c>
      <c r="O3750" s="26">
        <v>3741</v>
      </c>
      <c r="P3750" s="58">
        <v>16293364.226049189</v>
      </c>
    </row>
    <row r="3751" spans="12:16" x14ac:dyDescent="0.3">
      <c r="L3751" s="26">
        <v>3742</v>
      </c>
      <c r="M3751" s="58">
        <v>7385334.0542829195</v>
      </c>
      <c r="O3751" s="26">
        <v>3742</v>
      </c>
      <c r="P3751" s="58">
        <v>7385334.0542829195</v>
      </c>
    </row>
    <row r="3752" spans="12:16" x14ac:dyDescent="0.3">
      <c r="L3752" s="26">
        <v>3743</v>
      </c>
      <c r="M3752" s="58">
        <v>29923630.373934634</v>
      </c>
      <c r="O3752" s="26">
        <v>3743</v>
      </c>
      <c r="P3752" s="58">
        <v>21267524.375617988</v>
      </c>
    </row>
    <row r="3753" spans="12:16" x14ac:dyDescent="0.3">
      <c r="L3753" s="26">
        <v>3744</v>
      </c>
      <c r="M3753" s="58">
        <v>0</v>
      </c>
      <c r="O3753" s="26">
        <v>3744</v>
      </c>
      <c r="P3753" s="58">
        <v>0</v>
      </c>
    </row>
    <row r="3754" spans="12:16" x14ac:dyDescent="0.3">
      <c r="L3754" s="26">
        <v>3745</v>
      </c>
      <c r="M3754" s="58">
        <v>0</v>
      </c>
      <c r="O3754" s="26">
        <v>3745</v>
      </c>
      <c r="P3754" s="58">
        <v>0</v>
      </c>
    </row>
    <row r="3755" spans="12:16" x14ac:dyDescent="0.3">
      <c r="L3755" s="26">
        <v>3746</v>
      </c>
      <c r="M3755" s="58">
        <v>0</v>
      </c>
      <c r="O3755" s="26">
        <v>3746</v>
      </c>
      <c r="P3755" s="58">
        <v>0</v>
      </c>
    </row>
    <row r="3756" spans="12:16" x14ac:dyDescent="0.3">
      <c r="L3756" s="26">
        <v>3747</v>
      </c>
      <c r="M3756" s="58">
        <v>15794490.9902176</v>
      </c>
      <c r="O3756" s="26">
        <v>3747</v>
      </c>
      <c r="P3756" s="58">
        <v>15794490.9902176</v>
      </c>
    </row>
    <row r="3757" spans="12:16" x14ac:dyDescent="0.3">
      <c r="L3757" s="26">
        <v>3748</v>
      </c>
      <c r="M3757" s="58">
        <v>0</v>
      </c>
      <c r="O3757" s="26">
        <v>3748</v>
      </c>
      <c r="P3757" s="58">
        <v>0</v>
      </c>
    </row>
    <row r="3758" spans="12:16" x14ac:dyDescent="0.3">
      <c r="L3758" s="26">
        <v>3749</v>
      </c>
      <c r="M3758" s="58">
        <v>0</v>
      </c>
      <c r="O3758" s="26">
        <v>3749</v>
      </c>
      <c r="P3758" s="58">
        <v>0</v>
      </c>
    </row>
    <row r="3759" spans="12:16" x14ac:dyDescent="0.3">
      <c r="L3759" s="26">
        <v>3750</v>
      </c>
      <c r="M3759" s="58">
        <v>18180389.462623116</v>
      </c>
      <c r="O3759" s="26">
        <v>3750</v>
      </c>
      <c r="P3759" s="58">
        <v>18180389.462623116</v>
      </c>
    </row>
    <row r="3760" spans="12:16" x14ac:dyDescent="0.3">
      <c r="L3760" s="26">
        <v>3751</v>
      </c>
      <c r="M3760" s="58">
        <v>0</v>
      </c>
      <c r="O3760" s="26">
        <v>3751</v>
      </c>
      <c r="P3760" s="58">
        <v>0</v>
      </c>
    </row>
    <row r="3761" spans="12:16" x14ac:dyDescent="0.3">
      <c r="L3761" s="26">
        <v>3752</v>
      </c>
      <c r="M3761" s="58">
        <v>0</v>
      </c>
      <c r="O3761" s="26">
        <v>3752</v>
      </c>
      <c r="P3761" s="58">
        <v>0</v>
      </c>
    </row>
    <row r="3762" spans="12:16" x14ac:dyDescent="0.3">
      <c r="L3762" s="26">
        <v>3753</v>
      </c>
      <c r="M3762" s="58">
        <v>0</v>
      </c>
      <c r="O3762" s="26">
        <v>3753</v>
      </c>
      <c r="P3762" s="58">
        <v>0</v>
      </c>
    </row>
    <row r="3763" spans="12:16" x14ac:dyDescent="0.3">
      <c r="L3763" s="26">
        <v>3754</v>
      </c>
      <c r="M3763" s="58">
        <v>0</v>
      </c>
      <c r="O3763" s="26">
        <v>3754</v>
      </c>
      <c r="P3763" s="58">
        <v>0</v>
      </c>
    </row>
    <row r="3764" spans="12:16" x14ac:dyDescent="0.3">
      <c r="L3764" s="26">
        <v>3755</v>
      </c>
      <c r="M3764" s="58">
        <v>0</v>
      </c>
      <c r="O3764" s="26">
        <v>3755</v>
      </c>
      <c r="P3764" s="58">
        <v>0</v>
      </c>
    </row>
    <row r="3765" spans="12:16" x14ac:dyDescent="0.3">
      <c r="L3765" s="26">
        <v>3756</v>
      </c>
      <c r="M3765" s="58">
        <v>26897361.235305488</v>
      </c>
      <c r="O3765" s="26">
        <v>3756</v>
      </c>
      <c r="P3765" s="58">
        <v>26897361.235305488</v>
      </c>
    </row>
    <row r="3766" spans="12:16" x14ac:dyDescent="0.3">
      <c r="L3766" s="26">
        <v>3757</v>
      </c>
      <c r="M3766" s="58">
        <v>0</v>
      </c>
      <c r="O3766" s="26">
        <v>3757</v>
      </c>
      <c r="P3766" s="58">
        <v>0</v>
      </c>
    </row>
    <row r="3767" spans="12:16" x14ac:dyDescent="0.3">
      <c r="L3767" s="26">
        <v>3758</v>
      </c>
      <c r="M3767" s="58">
        <v>0</v>
      </c>
      <c r="O3767" s="26">
        <v>3758</v>
      </c>
      <c r="P3767" s="58">
        <v>0</v>
      </c>
    </row>
    <row r="3768" spans="12:16" x14ac:dyDescent="0.3">
      <c r="L3768" s="26">
        <v>3759</v>
      </c>
      <c r="M3768" s="58">
        <v>0</v>
      </c>
      <c r="O3768" s="26">
        <v>3759</v>
      </c>
      <c r="P3768" s="58">
        <v>0</v>
      </c>
    </row>
    <row r="3769" spans="12:16" x14ac:dyDescent="0.3">
      <c r="L3769" s="26">
        <v>3760</v>
      </c>
      <c r="M3769" s="58">
        <v>11157729.067683049</v>
      </c>
      <c r="O3769" s="26">
        <v>3760</v>
      </c>
      <c r="P3769" s="58">
        <v>0</v>
      </c>
    </row>
    <row r="3770" spans="12:16" x14ac:dyDescent="0.3">
      <c r="L3770" s="26">
        <v>3761</v>
      </c>
      <c r="M3770" s="58">
        <v>18017809.135755606</v>
      </c>
      <c r="O3770" s="26">
        <v>3761</v>
      </c>
      <c r="P3770" s="58">
        <v>18017809.135755606</v>
      </c>
    </row>
    <row r="3771" spans="12:16" x14ac:dyDescent="0.3">
      <c r="L3771" s="26">
        <v>3762</v>
      </c>
      <c r="M3771" s="58">
        <v>0</v>
      </c>
      <c r="O3771" s="26">
        <v>3762</v>
      </c>
      <c r="P3771" s="58">
        <v>0</v>
      </c>
    </row>
    <row r="3772" spans="12:16" x14ac:dyDescent="0.3">
      <c r="L3772" s="26">
        <v>3763</v>
      </c>
      <c r="M3772" s="58">
        <v>0</v>
      </c>
      <c r="O3772" s="26">
        <v>3763</v>
      </c>
      <c r="P3772" s="58">
        <v>0</v>
      </c>
    </row>
    <row r="3773" spans="12:16" x14ac:dyDescent="0.3">
      <c r="L3773" s="26">
        <v>3764</v>
      </c>
      <c r="M3773" s="58">
        <v>0</v>
      </c>
      <c r="O3773" s="26">
        <v>3764</v>
      </c>
      <c r="P3773" s="58">
        <v>0</v>
      </c>
    </row>
    <row r="3774" spans="12:16" x14ac:dyDescent="0.3">
      <c r="L3774" s="26">
        <v>3765</v>
      </c>
      <c r="M3774" s="58">
        <v>10645602.083164604</v>
      </c>
      <c r="O3774" s="26">
        <v>3765</v>
      </c>
      <c r="P3774" s="58">
        <v>0</v>
      </c>
    </row>
    <row r="3775" spans="12:16" x14ac:dyDescent="0.3">
      <c r="L3775" s="26">
        <v>3766</v>
      </c>
      <c r="M3775" s="58">
        <v>11467184.70734507</v>
      </c>
      <c r="O3775" s="26">
        <v>3766</v>
      </c>
      <c r="P3775" s="58">
        <v>11467184.70734507</v>
      </c>
    </row>
    <row r="3776" spans="12:16" x14ac:dyDescent="0.3">
      <c r="L3776" s="26">
        <v>3767</v>
      </c>
      <c r="M3776" s="58">
        <v>11590548.555870479</v>
      </c>
      <c r="O3776" s="26">
        <v>3767</v>
      </c>
      <c r="P3776" s="58">
        <v>11590548.555870479</v>
      </c>
    </row>
    <row r="3777" spans="12:16" x14ac:dyDescent="0.3">
      <c r="L3777" s="26">
        <v>3768</v>
      </c>
      <c r="M3777" s="58">
        <v>12207841.658284748</v>
      </c>
      <c r="O3777" s="26">
        <v>3768</v>
      </c>
      <c r="P3777" s="58">
        <v>12207841.658284748</v>
      </c>
    </row>
    <row r="3778" spans="12:16" x14ac:dyDescent="0.3">
      <c r="L3778" s="26">
        <v>3769</v>
      </c>
      <c r="M3778" s="58">
        <v>42941136.677925147</v>
      </c>
      <c r="O3778" s="26">
        <v>3769</v>
      </c>
      <c r="P3778" s="58">
        <v>42941136.677925147</v>
      </c>
    </row>
    <row r="3779" spans="12:16" x14ac:dyDescent="0.3">
      <c r="L3779" s="26">
        <v>3770</v>
      </c>
      <c r="M3779" s="58">
        <v>0</v>
      </c>
      <c r="O3779" s="26">
        <v>3770</v>
      </c>
      <c r="P3779" s="58">
        <v>0</v>
      </c>
    </row>
    <row r="3780" spans="12:16" x14ac:dyDescent="0.3">
      <c r="L3780" s="26">
        <v>3771</v>
      </c>
      <c r="M3780" s="58">
        <v>17908443.704427537</v>
      </c>
      <c r="O3780" s="26">
        <v>3771</v>
      </c>
      <c r="P3780" s="58">
        <v>0</v>
      </c>
    </row>
    <row r="3781" spans="12:16" x14ac:dyDescent="0.3">
      <c r="L3781" s="26">
        <v>3772</v>
      </c>
      <c r="M3781" s="58">
        <v>0</v>
      </c>
      <c r="O3781" s="26">
        <v>3772</v>
      </c>
      <c r="P3781" s="58">
        <v>0</v>
      </c>
    </row>
    <row r="3782" spans="12:16" x14ac:dyDescent="0.3">
      <c r="L3782" s="26">
        <v>3773</v>
      </c>
      <c r="M3782" s="58">
        <v>18384719.4166658</v>
      </c>
      <c r="O3782" s="26">
        <v>3773</v>
      </c>
      <c r="P3782" s="58">
        <v>18384719.4166658</v>
      </c>
    </row>
    <row r="3783" spans="12:16" x14ac:dyDescent="0.3">
      <c r="L3783" s="26">
        <v>3774</v>
      </c>
      <c r="M3783" s="58">
        <v>0</v>
      </c>
      <c r="O3783" s="26">
        <v>3774</v>
      </c>
      <c r="P3783" s="58">
        <v>0</v>
      </c>
    </row>
    <row r="3784" spans="12:16" x14ac:dyDescent="0.3">
      <c r="L3784" s="26">
        <v>3775</v>
      </c>
      <c r="M3784" s="58">
        <v>18525221.352788113</v>
      </c>
      <c r="O3784" s="26">
        <v>3775</v>
      </c>
      <c r="P3784" s="58">
        <v>18525221.352788113</v>
      </c>
    </row>
    <row r="3785" spans="12:16" x14ac:dyDescent="0.3">
      <c r="L3785" s="26">
        <v>3776</v>
      </c>
      <c r="M3785" s="58">
        <v>0</v>
      </c>
      <c r="O3785" s="26">
        <v>3776</v>
      </c>
      <c r="P3785" s="58">
        <v>0</v>
      </c>
    </row>
    <row r="3786" spans="12:16" x14ac:dyDescent="0.3">
      <c r="L3786" s="26">
        <v>3777</v>
      </c>
      <c r="M3786" s="58">
        <v>17473228.095590033</v>
      </c>
      <c r="O3786" s="26">
        <v>3777</v>
      </c>
      <c r="P3786" s="58">
        <v>17473228.095590033</v>
      </c>
    </row>
    <row r="3787" spans="12:16" x14ac:dyDescent="0.3">
      <c r="L3787" s="26">
        <v>3778</v>
      </c>
      <c r="M3787" s="58">
        <v>0</v>
      </c>
      <c r="O3787" s="26">
        <v>3778</v>
      </c>
      <c r="P3787" s="58">
        <v>0</v>
      </c>
    </row>
    <row r="3788" spans="12:16" x14ac:dyDescent="0.3">
      <c r="L3788" s="26">
        <v>3779</v>
      </c>
      <c r="M3788" s="58">
        <v>6484587.1940884711</v>
      </c>
      <c r="O3788" s="26">
        <v>3779</v>
      </c>
      <c r="P3788" s="58">
        <v>6484587.1940884711</v>
      </c>
    </row>
    <row r="3789" spans="12:16" x14ac:dyDescent="0.3">
      <c r="L3789" s="26">
        <v>3780</v>
      </c>
      <c r="M3789" s="58">
        <v>0</v>
      </c>
      <c r="O3789" s="26">
        <v>3780</v>
      </c>
      <c r="P3789" s="58">
        <v>0</v>
      </c>
    </row>
    <row r="3790" spans="12:16" x14ac:dyDescent="0.3">
      <c r="L3790" s="26">
        <v>3781</v>
      </c>
      <c r="M3790" s="58">
        <v>0</v>
      </c>
      <c r="O3790" s="26">
        <v>3781</v>
      </c>
      <c r="P3790" s="58">
        <v>0</v>
      </c>
    </row>
    <row r="3791" spans="12:16" x14ac:dyDescent="0.3">
      <c r="L3791" s="26">
        <v>3782</v>
      </c>
      <c r="M3791" s="58">
        <v>19132292.504698742</v>
      </c>
      <c r="O3791" s="26">
        <v>3782</v>
      </c>
      <c r="P3791" s="58">
        <v>8685737.2881833017</v>
      </c>
    </row>
    <row r="3792" spans="12:16" x14ac:dyDescent="0.3">
      <c r="L3792" s="26">
        <v>3783</v>
      </c>
      <c r="M3792" s="58">
        <v>11405051.648215294</v>
      </c>
      <c r="O3792" s="26">
        <v>3783</v>
      </c>
      <c r="P3792" s="58">
        <v>11405051.648215294</v>
      </c>
    </row>
    <row r="3793" spans="12:16" x14ac:dyDescent="0.3">
      <c r="L3793" s="26">
        <v>3784</v>
      </c>
      <c r="M3793" s="58">
        <v>30025593.701801918</v>
      </c>
      <c r="O3793" s="26">
        <v>3784</v>
      </c>
      <c r="P3793" s="58">
        <v>0</v>
      </c>
    </row>
    <row r="3794" spans="12:16" x14ac:dyDescent="0.3">
      <c r="L3794" s="26">
        <v>3785</v>
      </c>
      <c r="M3794" s="58">
        <v>7519340.8787528975</v>
      </c>
      <c r="O3794" s="26">
        <v>3785</v>
      </c>
      <c r="P3794" s="58">
        <v>7519340.8787528975</v>
      </c>
    </row>
    <row r="3795" spans="12:16" x14ac:dyDescent="0.3">
      <c r="L3795" s="26">
        <v>3786</v>
      </c>
      <c r="M3795" s="58">
        <v>0</v>
      </c>
      <c r="O3795" s="26">
        <v>3786</v>
      </c>
      <c r="P3795" s="58">
        <v>0</v>
      </c>
    </row>
    <row r="3796" spans="12:16" x14ac:dyDescent="0.3">
      <c r="L3796" s="26">
        <v>3787</v>
      </c>
      <c r="M3796" s="58">
        <v>37350353.557638049</v>
      </c>
      <c r="O3796" s="26">
        <v>3787</v>
      </c>
      <c r="P3796" s="58">
        <v>31892590.008082367</v>
      </c>
    </row>
    <row r="3797" spans="12:16" x14ac:dyDescent="0.3">
      <c r="L3797" s="26">
        <v>3788</v>
      </c>
      <c r="M3797" s="58">
        <v>0</v>
      </c>
      <c r="O3797" s="26">
        <v>3788</v>
      </c>
      <c r="P3797" s="58">
        <v>0</v>
      </c>
    </row>
    <row r="3798" spans="12:16" x14ac:dyDescent="0.3">
      <c r="L3798" s="26">
        <v>3789</v>
      </c>
      <c r="M3798" s="58">
        <v>0</v>
      </c>
      <c r="O3798" s="26">
        <v>3789</v>
      </c>
      <c r="P3798" s="58">
        <v>0</v>
      </c>
    </row>
    <row r="3799" spans="12:16" x14ac:dyDescent="0.3">
      <c r="L3799" s="26">
        <v>3790</v>
      </c>
      <c r="M3799" s="58">
        <v>24188238.802096173</v>
      </c>
      <c r="O3799" s="26">
        <v>3790</v>
      </c>
      <c r="P3799" s="58">
        <v>24188238.802096173</v>
      </c>
    </row>
    <row r="3800" spans="12:16" x14ac:dyDescent="0.3">
      <c r="L3800" s="26">
        <v>3791</v>
      </c>
      <c r="M3800" s="58">
        <v>0</v>
      </c>
      <c r="O3800" s="26">
        <v>3791</v>
      </c>
      <c r="P3800" s="58">
        <v>0</v>
      </c>
    </row>
    <row r="3801" spans="12:16" x14ac:dyDescent="0.3">
      <c r="L3801" s="26">
        <v>3792</v>
      </c>
      <c r="M3801" s="58">
        <v>8025852.9169731392</v>
      </c>
      <c r="O3801" s="26">
        <v>3792</v>
      </c>
      <c r="P3801" s="58">
        <v>8025852.9169731392</v>
      </c>
    </row>
    <row r="3802" spans="12:16" x14ac:dyDescent="0.3">
      <c r="L3802" s="26">
        <v>3793</v>
      </c>
      <c r="M3802" s="58">
        <v>41409654.530184172</v>
      </c>
      <c r="O3802" s="26">
        <v>3793</v>
      </c>
      <c r="P3802" s="58">
        <v>41409654.530184172</v>
      </c>
    </row>
    <row r="3803" spans="12:16" x14ac:dyDescent="0.3">
      <c r="L3803" s="26">
        <v>3794</v>
      </c>
      <c r="M3803" s="58">
        <v>7700123.5612482969</v>
      </c>
      <c r="O3803" s="26">
        <v>3794</v>
      </c>
      <c r="P3803" s="58">
        <v>7700123.5612482969</v>
      </c>
    </row>
    <row r="3804" spans="12:16" x14ac:dyDescent="0.3">
      <c r="L3804" s="26">
        <v>3795</v>
      </c>
      <c r="M3804" s="58">
        <v>0</v>
      </c>
      <c r="O3804" s="26">
        <v>3795</v>
      </c>
      <c r="P3804" s="58">
        <v>0</v>
      </c>
    </row>
    <row r="3805" spans="12:16" x14ac:dyDescent="0.3">
      <c r="L3805" s="26">
        <v>3796</v>
      </c>
      <c r="M3805" s="58">
        <v>9635457.7808097154</v>
      </c>
      <c r="O3805" s="26">
        <v>3796</v>
      </c>
      <c r="P3805" s="58">
        <v>9635457.7808097154</v>
      </c>
    </row>
    <row r="3806" spans="12:16" x14ac:dyDescent="0.3">
      <c r="L3806" s="26">
        <v>3797</v>
      </c>
      <c r="M3806" s="58">
        <v>31512080.57515116</v>
      </c>
      <c r="O3806" s="26">
        <v>3797</v>
      </c>
      <c r="P3806" s="58">
        <v>31512080.57515116</v>
      </c>
    </row>
    <row r="3807" spans="12:16" x14ac:dyDescent="0.3">
      <c r="L3807" s="26">
        <v>3798</v>
      </c>
      <c r="M3807" s="58">
        <v>0</v>
      </c>
      <c r="O3807" s="26">
        <v>3798</v>
      </c>
      <c r="P3807" s="58">
        <v>0</v>
      </c>
    </row>
    <row r="3808" spans="12:16" x14ac:dyDescent="0.3">
      <c r="L3808" s="26">
        <v>3799</v>
      </c>
      <c r="M3808" s="58">
        <v>14609527.317926206</v>
      </c>
      <c r="O3808" s="26">
        <v>3799</v>
      </c>
      <c r="P3808" s="58">
        <v>14609527.317926206</v>
      </c>
    </row>
    <row r="3809" spans="12:16" x14ac:dyDescent="0.3">
      <c r="L3809" s="26">
        <v>3800</v>
      </c>
      <c r="M3809" s="58">
        <v>0</v>
      </c>
      <c r="O3809" s="26">
        <v>3800</v>
      </c>
      <c r="P3809" s="58">
        <v>0</v>
      </c>
    </row>
    <row r="3810" spans="12:16" x14ac:dyDescent="0.3">
      <c r="L3810" s="26">
        <v>3801</v>
      </c>
      <c r="M3810" s="58">
        <v>0</v>
      </c>
      <c r="O3810" s="26">
        <v>3801</v>
      </c>
      <c r="P3810" s="58">
        <v>0</v>
      </c>
    </row>
    <row r="3811" spans="12:16" x14ac:dyDescent="0.3">
      <c r="L3811" s="26">
        <v>3802</v>
      </c>
      <c r="M3811" s="58">
        <v>0</v>
      </c>
      <c r="O3811" s="26">
        <v>3802</v>
      </c>
      <c r="P3811" s="58">
        <v>0</v>
      </c>
    </row>
    <row r="3812" spans="12:16" x14ac:dyDescent="0.3">
      <c r="L3812" s="26">
        <v>3803</v>
      </c>
      <c r="M3812" s="58">
        <v>42281282.063750394</v>
      </c>
      <c r="O3812" s="26">
        <v>3803</v>
      </c>
      <c r="P3812" s="58">
        <v>0</v>
      </c>
    </row>
    <row r="3813" spans="12:16" x14ac:dyDescent="0.3">
      <c r="L3813" s="26">
        <v>3804</v>
      </c>
      <c r="M3813" s="58">
        <v>11348543.941140018</v>
      </c>
      <c r="O3813" s="26">
        <v>3804</v>
      </c>
      <c r="P3813" s="58">
        <v>11348543.941140018</v>
      </c>
    </row>
    <row r="3814" spans="12:16" x14ac:dyDescent="0.3">
      <c r="L3814" s="26">
        <v>3805</v>
      </c>
      <c r="M3814" s="58">
        <v>0</v>
      </c>
      <c r="O3814" s="26">
        <v>3805</v>
      </c>
      <c r="P3814" s="58">
        <v>0</v>
      </c>
    </row>
    <row r="3815" spans="12:16" x14ac:dyDescent="0.3">
      <c r="L3815" s="26">
        <v>3806</v>
      </c>
      <c r="M3815" s="58">
        <v>0</v>
      </c>
      <c r="O3815" s="26">
        <v>3806</v>
      </c>
      <c r="P3815" s="58">
        <v>0</v>
      </c>
    </row>
    <row r="3816" spans="12:16" x14ac:dyDescent="0.3">
      <c r="L3816" s="26">
        <v>3807</v>
      </c>
      <c r="M3816" s="58">
        <v>0</v>
      </c>
      <c r="O3816" s="26">
        <v>3807</v>
      </c>
      <c r="P3816" s="58">
        <v>0</v>
      </c>
    </row>
    <row r="3817" spans="12:16" x14ac:dyDescent="0.3">
      <c r="L3817" s="26">
        <v>3808</v>
      </c>
      <c r="M3817" s="58">
        <v>0</v>
      </c>
      <c r="O3817" s="26">
        <v>3808</v>
      </c>
      <c r="P3817" s="58">
        <v>0</v>
      </c>
    </row>
    <row r="3818" spans="12:16" x14ac:dyDescent="0.3">
      <c r="L3818" s="26">
        <v>3809</v>
      </c>
      <c r="M3818" s="58">
        <v>8643763.0080855452</v>
      </c>
      <c r="O3818" s="26">
        <v>3809</v>
      </c>
      <c r="P3818" s="58">
        <v>8643763.0080855452</v>
      </c>
    </row>
    <row r="3819" spans="12:16" x14ac:dyDescent="0.3">
      <c r="L3819" s="26">
        <v>3810</v>
      </c>
      <c r="M3819" s="58">
        <v>0</v>
      </c>
      <c r="O3819" s="26">
        <v>3810</v>
      </c>
      <c r="P3819" s="58">
        <v>0</v>
      </c>
    </row>
    <row r="3820" spans="12:16" x14ac:dyDescent="0.3">
      <c r="L3820" s="26">
        <v>3811</v>
      </c>
      <c r="M3820" s="58">
        <v>0</v>
      </c>
      <c r="O3820" s="26">
        <v>3811</v>
      </c>
      <c r="P3820" s="58">
        <v>0</v>
      </c>
    </row>
    <row r="3821" spans="12:16" x14ac:dyDescent="0.3">
      <c r="L3821" s="26">
        <v>3812</v>
      </c>
      <c r="M3821" s="58">
        <v>26497261.721814733</v>
      </c>
      <c r="O3821" s="26">
        <v>3812</v>
      </c>
      <c r="P3821" s="58">
        <v>26497261.721814733</v>
      </c>
    </row>
    <row r="3822" spans="12:16" x14ac:dyDescent="0.3">
      <c r="L3822" s="26">
        <v>3813</v>
      </c>
      <c r="M3822" s="58">
        <v>0</v>
      </c>
      <c r="O3822" s="26">
        <v>3813</v>
      </c>
      <c r="P3822" s="58">
        <v>0</v>
      </c>
    </row>
    <row r="3823" spans="12:16" x14ac:dyDescent="0.3">
      <c r="L3823" s="26">
        <v>3814</v>
      </c>
      <c r="M3823" s="58">
        <v>23711418.141783912</v>
      </c>
      <c r="O3823" s="26">
        <v>3814</v>
      </c>
      <c r="P3823" s="58">
        <v>23711418.141783912</v>
      </c>
    </row>
    <row r="3824" spans="12:16" x14ac:dyDescent="0.3">
      <c r="L3824" s="26">
        <v>3815</v>
      </c>
      <c r="M3824" s="58">
        <v>11429866.340753887</v>
      </c>
      <c r="O3824" s="26">
        <v>3815</v>
      </c>
      <c r="P3824" s="58">
        <v>11429866.340753887</v>
      </c>
    </row>
    <row r="3825" spans="12:16" x14ac:dyDescent="0.3">
      <c r="L3825" s="26">
        <v>3816</v>
      </c>
      <c r="M3825" s="58">
        <v>16479699.237416718</v>
      </c>
      <c r="O3825" s="26">
        <v>3816</v>
      </c>
      <c r="P3825" s="58">
        <v>16479699.237416718</v>
      </c>
    </row>
    <row r="3826" spans="12:16" x14ac:dyDescent="0.3">
      <c r="L3826" s="26">
        <v>3817</v>
      </c>
      <c r="M3826" s="58">
        <v>0</v>
      </c>
      <c r="O3826" s="26">
        <v>3817</v>
      </c>
      <c r="P3826" s="58">
        <v>0</v>
      </c>
    </row>
    <row r="3827" spans="12:16" x14ac:dyDescent="0.3">
      <c r="L3827" s="26">
        <v>3818</v>
      </c>
      <c r="M3827" s="58">
        <v>0</v>
      </c>
      <c r="O3827" s="26">
        <v>3818</v>
      </c>
      <c r="P3827" s="58">
        <v>0</v>
      </c>
    </row>
    <row r="3828" spans="12:16" x14ac:dyDescent="0.3">
      <c r="L3828" s="26">
        <v>3819</v>
      </c>
      <c r="M3828" s="58">
        <v>0</v>
      </c>
      <c r="O3828" s="26">
        <v>3819</v>
      </c>
      <c r="P3828" s="58">
        <v>0</v>
      </c>
    </row>
    <row r="3829" spans="12:16" x14ac:dyDescent="0.3">
      <c r="L3829" s="26">
        <v>3820</v>
      </c>
      <c r="M3829" s="58">
        <v>0</v>
      </c>
      <c r="O3829" s="26">
        <v>3820</v>
      </c>
      <c r="P3829" s="58">
        <v>0</v>
      </c>
    </row>
    <row r="3830" spans="12:16" x14ac:dyDescent="0.3">
      <c r="L3830" s="26">
        <v>3821</v>
      </c>
      <c r="M3830" s="58">
        <v>0</v>
      </c>
      <c r="O3830" s="26">
        <v>3821</v>
      </c>
      <c r="P3830" s="58">
        <v>0</v>
      </c>
    </row>
    <row r="3831" spans="12:16" x14ac:dyDescent="0.3">
      <c r="L3831" s="26">
        <v>3822</v>
      </c>
      <c r="M3831" s="58">
        <v>0</v>
      </c>
      <c r="O3831" s="26">
        <v>3822</v>
      </c>
      <c r="P3831" s="58">
        <v>0</v>
      </c>
    </row>
    <row r="3832" spans="12:16" x14ac:dyDescent="0.3">
      <c r="L3832" s="26">
        <v>3823</v>
      </c>
      <c r="M3832" s="58">
        <v>0</v>
      </c>
      <c r="O3832" s="26">
        <v>3823</v>
      </c>
      <c r="P3832" s="58">
        <v>0</v>
      </c>
    </row>
    <row r="3833" spans="12:16" x14ac:dyDescent="0.3">
      <c r="L3833" s="26">
        <v>3824</v>
      </c>
      <c r="M3833" s="58">
        <v>27704137.836612109</v>
      </c>
      <c r="O3833" s="26">
        <v>3824</v>
      </c>
      <c r="P3833" s="58">
        <v>27704137.836612109</v>
      </c>
    </row>
    <row r="3834" spans="12:16" x14ac:dyDescent="0.3">
      <c r="L3834" s="26">
        <v>3825</v>
      </c>
      <c r="M3834" s="58">
        <v>0</v>
      </c>
      <c r="O3834" s="26">
        <v>3825</v>
      </c>
      <c r="P3834" s="58">
        <v>0</v>
      </c>
    </row>
    <row r="3835" spans="12:16" x14ac:dyDescent="0.3">
      <c r="L3835" s="26">
        <v>3826</v>
      </c>
      <c r="M3835" s="58">
        <v>11199369.189225897</v>
      </c>
      <c r="O3835" s="26">
        <v>3826</v>
      </c>
      <c r="P3835" s="58">
        <v>11199369.189225897</v>
      </c>
    </row>
    <row r="3836" spans="12:16" x14ac:dyDescent="0.3">
      <c r="L3836" s="26">
        <v>3827</v>
      </c>
      <c r="M3836" s="58">
        <v>0</v>
      </c>
      <c r="O3836" s="26">
        <v>3827</v>
      </c>
      <c r="P3836" s="58">
        <v>0</v>
      </c>
    </row>
    <row r="3837" spans="12:16" x14ac:dyDescent="0.3">
      <c r="L3837" s="26">
        <v>3828</v>
      </c>
      <c r="M3837" s="58">
        <v>24001627.128343292</v>
      </c>
      <c r="O3837" s="26">
        <v>3828</v>
      </c>
      <c r="P3837" s="58">
        <v>24001627.128343292</v>
      </c>
    </row>
    <row r="3838" spans="12:16" x14ac:dyDescent="0.3">
      <c r="L3838" s="26">
        <v>3829</v>
      </c>
      <c r="M3838" s="58">
        <v>0</v>
      </c>
      <c r="O3838" s="26">
        <v>3829</v>
      </c>
      <c r="P3838" s="58">
        <v>0</v>
      </c>
    </row>
    <row r="3839" spans="12:16" x14ac:dyDescent="0.3">
      <c r="L3839" s="26">
        <v>3830</v>
      </c>
      <c r="M3839" s="58">
        <v>11556681.524793468</v>
      </c>
      <c r="O3839" s="26">
        <v>3830</v>
      </c>
      <c r="P3839" s="58">
        <v>11556681.524793468</v>
      </c>
    </row>
    <row r="3840" spans="12:16" x14ac:dyDescent="0.3">
      <c r="L3840" s="26">
        <v>3831</v>
      </c>
      <c r="M3840" s="58">
        <v>5336853.4569545314</v>
      </c>
      <c r="O3840" s="26">
        <v>3831</v>
      </c>
      <c r="P3840" s="58">
        <v>5336853.4569545314</v>
      </c>
    </row>
    <row r="3841" spans="12:16" x14ac:dyDescent="0.3">
      <c r="L3841" s="26">
        <v>3832</v>
      </c>
      <c r="M3841" s="58">
        <v>0</v>
      </c>
      <c r="O3841" s="26">
        <v>3832</v>
      </c>
      <c r="P3841" s="58">
        <v>0</v>
      </c>
    </row>
    <row r="3842" spans="12:16" x14ac:dyDescent="0.3">
      <c r="L3842" s="26">
        <v>3833</v>
      </c>
      <c r="M3842" s="58">
        <v>7408651.2356295176</v>
      </c>
      <c r="O3842" s="26">
        <v>3833</v>
      </c>
      <c r="P3842" s="58">
        <v>7408651.2356295176</v>
      </c>
    </row>
    <row r="3843" spans="12:16" x14ac:dyDescent="0.3">
      <c r="L3843" s="26">
        <v>3834</v>
      </c>
      <c r="M3843" s="58">
        <v>0</v>
      </c>
      <c r="O3843" s="26">
        <v>3834</v>
      </c>
      <c r="P3843" s="58">
        <v>0</v>
      </c>
    </row>
    <row r="3844" spans="12:16" x14ac:dyDescent="0.3">
      <c r="L3844" s="26">
        <v>3835</v>
      </c>
      <c r="M3844" s="58">
        <v>22892335.834597766</v>
      </c>
      <c r="O3844" s="26">
        <v>3835</v>
      </c>
      <c r="P3844" s="58">
        <v>22892335.834597766</v>
      </c>
    </row>
    <row r="3845" spans="12:16" x14ac:dyDescent="0.3">
      <c r="L3845" s="26">
        <v>3836</v>
      </c>
      <c r="M3845" s="58">
        <v>0</v>
      </c>
      <c r="O3845" s="26">
        <v>3836</v>
      </c>
      <c r="P3845" s="58">
        <v>0</v>
      </c>
    </row>
    <row r="3846" spans="12:16" x14ac:dyDescent="0.3">
      <c r="L3846" s="26">
        <v>3837</v>
      </c>
      <c r="M3846" s="58">
        <v>0</v>
      </c>
      <c r="O3846" s="26">
        <v>3837</v>
      </c>
      <c r="P3846" s="58">
        <v>0</v>
      </c>
    </row>
    <row r="3847" spans="12:16" x14ac:dyDescent="0.3">
      <c r="L3847" s="26">
        <v>3838</v>
      </c>
      <c r="M3847" s="58">
        <v>26099233.27875714</v>
      </c>
      <c r="O3847" s="26">
        <v>3838</v>
      </c>
      <c r="P3847" s="58">
        <v>26099233.27875714</v>
      </c>
    </row>
    <row r="3848" spans="12:16" x14ac:dyDescent="0.3">
      <c r="L3848" s="26">
        <v>3839</v>
      </c>
      <c r="M3848" s="58">
        <v>17567067.524848148</v>
      </c>
      <c r="O3848" s="26">
        <v>3839</v>
      </c>
      <c r="P3848" s="58">
        <v>17567067.524848148</v>
      </c>
    </row>
    <row r="3849" spans="12:16" x14ac:dyDescent="0.3">
      <c r="L3849" s="26">
        <v>3840</v>
      </c>
      <c r="M3849" s="58">
        <v>0</v>
      </c>
      <c r="O3849" s="26">
        <v>3840</v>
      </c>
      <c r="P3849" s="58">
        <v>0</v>
      </c>
    </row>
    <row r="3850" spans="12:16" x14ac:dyDescent="0.3">
      <c r="L3850" s="26">
        <v>3841</v>
      </c>
      <c r="M3850" s="58">
        <v>0</v>
      </c>
      <c r="O3850" s="26">
        <v>3841</v>
      </c>
      <c r="P3850" s="58">
        <v>0</v>
      </c>
    </row>
    <row r="3851" spans="12:16" x14ac:dyDescent="0.3">
      <c r="L3851" s="26">
        <v>3842</v>
      </c>
      <c r="M3851" s="58">
        <v>0</v>
      </c>
      <c r="O3851" s="26">
        <v>3842</v>
      </c>
      <c r="P3851" s="58">
        <v>0</v>
      </c>
    </row>
    <row r="3852" spans="12:16" x14ac:dyDescent="0.3">
      <c r="L3852" s="26">
        <v>3843</v>
      </c>
      <c r="M3852" s="58">
        <v>0</v>
      </c>
      <c r="O3852" s="26">
        <v>3843</v>
      </c>
      <c r="P3852" s="58">
        <v>0</v>
      </c>
    </row>
    <row r="3853" spans="12:16" x14ac:dyDescent="0.3">
      <c r="L3853" s="26">
        <v>3844</v>
      </c>
      <c r="M3853" s="58">
        <v>10010973.142458994</v>
      </c>
      <c r="O3853" s="26">
        <v>3844</v>
      </c>
      <c r="P3853" s="58">
        <v>0</v>
      </c>
    </row>
    <row r="3854" spans="12:16" x14ac:dyDescent="0.3">
      <c r="L3854" s="26">
        <v>3845</v>
      </c>
      <c r="M3854" s="58">
        <v>19276181.934411723</v>
      </c>
      <c r="O3854" s="26">
        <v>3845</v>
      </c>
      <c r="P3854" s="58">
        <v>19276181.934411723</v>
      </c>
    </row>
    <row r="3855" spans="12:16" x14ac:dyDescent="0.3">
      <c r="L3855" s="26">
        <v>3846</v>
      </c>
      <c r="M3855" s="58">
        <v>0</v>
      </c>
      <c r="O3855" s="26">
        <v>3846</v>
      </c>
      <c r="P3855" s="58">
        <v>0</v>
      </c>
    </row>
    <row r="3856" spans="12:16" x14ac:dyDescent="0.3">
      <c r="L3856" s="26">
        <v>3847</v>
      </c>
      <c r="M3856" s="58">
        <v>8105836.5462546591</v>
      </c>
      <c r="O3856" s="26">
        <v>3847</v>
      </c>
      <c r="P3856" s="58">
        <v>8105836.5462546591</v>
      </c>
    </row>
    <row r="3857" spans="12:16" x14ac:dyDescent="0.3">
      <c r="L3857" s="26">
        <v>3848</v>
      </c>
      <c r="M3857" s="58">
        <v>0</v>
      </c>
      <c r="O3857" s="26">
        <v>3848</v>
      </c>
      <c r="P3857" s="58">
        <v>0</v>
      </c>
    </row>
    <row r="3858" spans="12:16" x14ac:dyDescent="0.3">
      <c r="L3858" s="26">
        <v>3849</v>
      </c>
      <c r="M3858" s="58">
        <v>0</v>
      </c>
      <c r="O3858" s="26">
        <v>3849</v>
      </c>
      <c r="P3858" s="58">
        <v>0</v>
      </c>
    </row>
    <row r="3859" spans="12:16" x14ac:dyDescent="0.3">
      <c r="L3859" s="26">
        <v>3850</v>
      </c>
      <c r="M3859" s="58">
        <v>38437255.166599654</v>
      </c>
      <c r="O3859" s="26">
        <v>3850</v>
      </c>
      <c r="P3859" s="58">
        <v>38437255.166599654</v>
      </c>
    </row>
    <row r="3860" spans="12:16" x14ac:dyDescent="0.3">
      <c r="L3860" s="26">
        <v>3851</v>
      </c>
      <c r="M3860" s="58">
        <v>0</v>
      </c>
      <c r="O3860" s="26">
        <v>3851</v>
      </c>
      <c r="P3860" s="58">
        <v>0</v>
      </c>
    </row>
    <row r="3861" spans="12:16" x14ac:dyDescent="0.3">
      <c r="L3861" s="26">
        <v>3852</v>
      </c>
      <c r="M3861" s="58">
        <v>0</v>
      </c>
      <c r="O3861" s="26">
        <v>3852</v>
      </c>
      <c r="P3861" s="58">
        <v>0</v>
      </c>
    </row>
    <row r="3862" spans="12:16" x14ac:dyDescent="0.3">
      <c r="L3862" s="26">
        <v>3853</v>
      </c>
      <c r="M3862" s="58">
        <v>9520832.8547650464</v>
      </c>
      <c r="O3862" s="26">
        <v>3853</v>
      </c>
      <c r="P3862" s="58">
        <v>9520832.8547650464</v>
      </c>
    </row>
    <row r="3863" spans="12:16" x14ac:dyDescent="0.3">
      <c r="L3863" s="26">
        <v>3854</v>
      </c>
      <c r="M3863" s="58">
        <v>47697428.923057824</v>
      </c>
      <c r="O3863" s="26">
        <v>3854</v>
      </c>
      <c r="P3863" s="58">
        <v>27072227.111164097</v>
      </c>
    </row>
    <row r="3864" spans="12:16" x14ac:dyDescent="0.3">
      <c r="L3864" s="26">
        <v>3855</v>
      </c>
      <c r="M3864" s="58">
        <v>0</v>
      </c>
      <c r="O3864" s="26">
        <v>3855</v>
      </c>
      <c r="P3864" s="58">
        <v>0</v>
      </c>
    </row>
    <row r="3865" spans="12:16" x14ac:dyDescent="0.3">
      <c r="L3865" s="26">
        <v>3856</v>
      </c>
      <c r="M3865" s="58">
        <v>7028017.4804877862</v>
      </c>
      <c r="O3865" s="26">
        <v>3856</v>
      </c>
      <c r="P3865" s="58">
        <v>7028017.4804877862</v>
      </c>
    </row>
    <row r="3866" spans="12:16" x14ac:dyDescent="0.3">
      <c r="L3866" s="26">
        <v>3857</v>
      </c>
      <c r="M3866" s="58">
        <v>33374897.523484133</v>
      </c>
      <c r="O3866" s="26">
        <v>3857</v>
      </c>
      <c r="P3866" s="58">
        <v>33374897.523484133</v>
      </c>
    </row>
    <row r="3867" spans="12:16" x14ac:dyDescent="0.3">
      <c r="L3867" s="26">
        <v>3858</v>
      </c>
      <c r="M3867" s="58">
        <v>0</v>
      </c>
      <c r="O3867" s="26">
        <v>3858</v>
      </c>
      <c r="P3867" s="58">
        <v>0</v>
      </c>
    </row>
    <row r="3868" spans="12:16" x14ac:dyDescent="0.3">
      <c r="L3868" s="26">
        <v>3859</v>
      </c>
      <c r="M3868" s="58">
        <v>0</v>
      </c>
      <c r="O3868" s="26">
        <v>3859</v>
      </c>
      <c r="P3868" s="58">
        <v>0</v>
      </c>
    </row>
    <row r="3869" spans="12:16" x14ac:dyDescent="0.3">
      <c r="L3869" s="26">
        <v>3860</v>
      </c>
      <c r="M3869" s="58">
        <v>20784352.110337608</v>
      </c>
      <c r="O3869" s="26">
        <v>3860</v>
      </c>
      <c r="P3869" s="58">
        <v>10720269.250203513</v>
      </c>
    </row>
    <row r="3870" spans="12:16" x14ac:dyDescent="0.3">
      <c r="L3870" s="26">
        <v>3861</v>
      </c>
      <c r="M3870" s="58">
        <v>9373011.8876338713</v>
      </c>
      <c r="O3870" s="26">
        <v>3861</v>
      </c>
      <c r="P3870" s="58">
        <v>9373011.8876338713</v>
      </c>
    </row>
    <row r="3871" spans="12:16" x14ac:dyDescent="0.3">
      <c r="L3871" s="26">
        <v>3862</v>
      </c>
      <c r="M3871" s="58">
        <v>8314060.8943846347</v>
      </c>
      <c r="O3871" s="26">
        <v>3862</v>
      </c>
      <c r="P3871" s="58">
        <v>8314060.8943846347</v>
      </c>
    </row>
    <row r="3872" spans="12:16" x14ac:dyDescent="0.3">
      <c r="L3872" s="26">
        <v>3863</v>
      </c>
      <c r="M3872" s="58">
        <v>10625945.797283906</v>
      </c>
      <c r="O3872" s="26">
        <v>3863</v>
      </c>
      <c r="P3872" s="58">
        <v>10625945.797283906</v>
      </c>
    </row>
    <row r="3873" spans="12:16" x14ac:dyDescent="0.3">
      <c r="L3873" s="26">
        <v>3864</v>
      </c>
      <c r="M3873" s="58">
        <v>18449286.646709099</v>
      </c>
      <c r="O3873" s="26">
        <v>3864</v>
      </c>
      <c r="P3873" s="58">
        <v>18449286.646709099</v>
      </c>
    </row>
    <row r="3874" spans="12:16" x14ac:dyDescent="0.3">
      <c r="L3874" s="26">
        <v>3865</v>
      </c>
      <c r="M3874" s="58">
        <v>9129649.3398896232</v>
      </c>
      <c r="O3874" s="26">
        <v>3865</v>
      </c>
      <c r="P3874" s="58">
        <v>9129649.3398896232</v>
      </c>
    </row>
    <row r="3875" spans="12:16" x14ac:dyDescent="0.3">
      <c r="L3875" s="26">
        <v>3866</v>
      </c>
      <c r="M3875" s="58">
        <v>0</v>
      </c>
      <c r="O3875" s="26">
        <v>3866</v>
      </c>
      <c r="P3875" s="58">
        <v>0</v>
      </c>
    </row>
    <row r="3876" spans="12:16" x14ac:dyDescent="0.3">
      <c r="L3876" s="26">
        <v>3867</v>
      </c>
      <c r="M3876" s="58">
        <v>0</v>
      </c>
      <c r="O3876" s="26">
        <v>3867</v>
      </c>
      <c r="P3876" s="58">
        <v>0</v>
      </c>
    </row>
    <row r="3877" spans="12:16" x14ac:dyDescent="0.3">
      <c r="L3877" s="26">
        <v>3868</v>
      </c>
      <c r="M3877" s="58">
        <v>22527772.349014062</v>
      </c>
      <c r="O3877" s="26">
        <v>3868</v>
      </c>
      <c r="P3877" s="58">
        <v>22527772.349014062</v>
      </c>
    </row>
    <row r="3878" spans="12:16" x14ac:dyDescent="0.3">
      <c r="L3878" s="26">
        <v>3869</v>
      </c>
      <c r="M3878" s="58">
        <v>0</v>
      </c>
      <c r="O3878" s="26">
        <v>3869</v>
      </c>
      <c r="P3878" s="58">
        <v>0</v>
      </c>
    </row>
    <row r="3879" spans="12:16" x14ac:dyDescent="0.3">
      <c r="L3879" s="26">
        <v>3870</v>
      </c>
      <c r="M3879" s="58">
        <v>0</v>
      </c>
      <c r="O3879" s="26">
        <v>3870</v>
      </c>
      <c r="P3879" s="58">
        <v>0</v>
      </c>
    </row>
    <row r="3880" spans="12:16" x14ac:dyDescent="0.3">
      <c r="L3880" s="26">
        <v>3871</v>
      </c>
      <c r="M3880" s="58">
        <v>17275622.20382667</v>
      </c>
      <c r="O3880" s="26">
        <v>3871</v>
      </c>
      <c r="P3880" s="58">
        <v>17275622.20382667</v>
      </c>
    </row>
    <row r="3881" spans="12:16" x14ac:dyDescent="0.3">
      <c r="L3881" s="26">
        <v>3872</v>
      </c>
      <c r="M3881" s="58">
        <v>8827851.8604010921</v>
      </c>
      <c r="O3881" s="26">
        <v>3872</v>
      </c>
      <c r="P3881" s="58">
        <v>8827851.8604010921</v>
      </c>
    </row>
    <row r="3882" spans="12:16" x14ac:dyDescent="0.3">
      <c r="L3882" s="26">
        <v>3873</v>
      </c>
      <c r="M3882" s="58">
        <v>17383584.668727323</v>
      </c>
      <c r="O3882" s="26">
        <v>3873</v>
      </c>
      <c r="P3882" s="58">
        <v>17383584.668727323</v>
      </c>
    </row>
    <row r="3883" spans="12:16" x14ac:dyDescent="0.3">
      <c r="L3883" s="26">
        <v>3874</v>
      </c>
      <c r="M3883" s="58">
        <v>20607501.652986113</v>
      </c>
      <c r="O3883" s="26">
        <v>3874</v>
      </c>
      <c r="P3883" s="58">
        <v>0</v>
      </c>
    </row>
    <row r="3884" spans="12:16" x14ac:dyDescent="0.3">
      <c r="L3884" s="26">
        <v>3875</v>
      </c>
      <c r="M3884" s="58">
        <v>9653955.4785416592</v>
      </c>
      <c r="O3884" s="26">
        <v>3875</v>
      </c>
      <c r="P3884" s="58">
        <v>9653955.4785416592</v>
      </c>
    </row>
    <row r="3885" spans="12:16" x14ac:dyDescent="0.3">
      <c r="L3885" s="26">
        <v>3876</v>
      </c>
      <c r="M3885" s="58">
        <v>20413213.129372872</v>
      </c>
      <c r="O3885" s="26">
        <v>3876</v>
      </c>
      <c r="P3885" s="58">
        <v>20413213.129372872</v>
      </c>
    </row>
    <row r="3886" spans="12:16" x14ac:dyDescent="0.3">
      <c r="L3886" s="26">
        <v>3877</v>
      </c>
      <c r="M3886" s="58">
        <v>11322513.748793382</v>
      </c>
      <c r="O3886" s="26">
        <v>3877</v>
      </c>
      <c r="P3886" s="58">
        <v>0</v>
      </c>
    </row>
    <row r="3887" spans="12:16" x14ac:dyDescent="0.3">
      <c r="L3887" s="26">
        <v>3878</v>
      </c>
      <c r="M3887" s="58">
        <v>0</v>
      </c>
      <c r="O3887" s="26">
        <v>3878</v>
      </c>
      <c r="P3887" s="58">
        <v>0</v>
      </c>
    </row>
    <row r="3888" spans="12:16" x14ac:dyDescent="0.3">
      <c r="L3888" s="26">
        <v>3879</v>
      </c>
      <c r="M3888" s="58">
        <v>0</v>
      </c>
      <c r="O3888" s="26">
        <v>3879</v>
      </c>
      <c r="P3888" s="58">
        <v>0</v>
      </c>
    </row>
    <row r="3889" spans="12:16" x14ac:dyDescent="0.3">
      <c r="L3889" s="26">
        <v>3880</v>
      </c>
      <c r="M3889" s="58">
        <v>0</v>
      </c>
      <c r="O3889" s="26">
        <v>3880</v>
      </c>
      <c r="P3889" s="58">
        <v>0</v>
      </c>
    </row>
    <row r="3890" spans="12:16" x14ac:dyDescent="0.3">
      <c r="L3890" s="26">
        <v>3881</v>
      </c>
      <c r="M3890" s="58">
        <v>7232869.0929015568</v>
      </c>
      <c r="O3890" s="26">
        <v>3881</v>
      </c>
      <c r="P3890" s="58">
        <v>7232869.0929015568</v>
      </c>
    </row>
    <row r="3891" spans="12:16" x14ac:dyDescent="0.3">
      <c r="L3891" s="26">
        <v>3882</v>
      </c>
      <c r="M3891" s="58">
        <v>35846628.250200361</v>
      </c>
      <c r="O3891" s="26">
        <v>3882</v>
      </c>
      <c r="P3891" s="58">
        <v>35846628.250200361</v>
      </c>
    </row>
    <row r="3892" spans="12:16" x14ac:dyDescent="0.3">
      <c r="L3892" s="26">
        <v>3883</v>
      </c>
      <c r="M3892" s="58">
        <v>0</v>
      </c>
      <c r="O3892" s="26">
        <v>3883</v>
      </c>
      <c r="P3892" s="58">
        <v>0</v>
      </c>
    </row>
    <row r="3893" spans="12:16" x14ac:dyDescent="0.3">
      <c r="L3893" s="26">
        <v>3884</v>
      </c>
      <c r="M3893" s="58">
        <v>0</v>
      </c>
      <c r="O3893" s="26">
        <v>3884</v>
      </c>
      <c r="P3893" s="58">
        <v>0</v>
      </c>
    </row>
    <row r="3894" spans="12:16" x14ac:dyDescent="0.3">
      <c r="L3894" s="26">
        <v>3885</v>
      </c>
      <c r="M3894" s="58">
        <v>19170831.080324139</v>
      </c>
      <c r="O3894" s="26">
        <v>3885</v>
      </c>
      <c r="P3894" s="58">
        <v>19170831.080324139</v>
      </c>
    </row>
    <row r="3895" spans="12:16" x14ac:dyDescent="0.3">
      <c r="L3895" s="26">
        <v>3886</v>
      </c>
      <c r="M3895" s="58">
        <v>0</v>
      </c>
      <c r="O3895" s="26">
        <v>3886</v>
      </c>
      <c r="P3895" s="58">
        <v>0</v>
      </c>
    </row>
    <row r="3896" spans="12:16" x14ac:dyDescent="0.3">
      <c r="L3896" s="26">
        <v>3887</v>
      </c>
      <c r="M3896" s="58">
        <v>8600115.1622548793</v>
      </c>
      <c r="O3896" s="26">
        <v>3887</v>
      </c>
      <c r="P3896" s="58">
        <v>0</v>
      </c>
    </row>
    <row r="3897" spans="12:16" x14ac:dyDescent="0.3">
      <c r="L3897" s="26">
        <v>3888</v>
      </c>
      <c r="M3897" s="58">
        <v>0</v>
      </c>
      <c r="O3897" s="26">
        <v>3888</v>
      </c>
      <c r="P3897" s="58">
        <v>0</v>
      </c>
    </row>
    <row r="3898" spans="12:16" x14ac:dyDescent="0.3">
      <c r="L3898" s="26">
        <v>3889</v>
      </c>
      <c r="M3898" s="58">
        <v>0</v>
      </c>
      <c r="O3898" s="26">
        <v>3889</v>
      </c>
      <c r="P3898" s="58">
        <v>0</v>
      </c>
    </row>
    <row r="3899" spans="12:16" x14ac:dyDescent="0.3">
      <c r="L3899" s="26">
        <v>3890</v>
      </c>
      <c r="M3899" s="58">
        <v>21520085.759630997</v>
      </c>
      <c r="O3899" s="26">
        <v>3890</v>
      </c>
      <c r="P3899" s="58">
        <v>13346202.819830025</v>
      </c>
    </row>
    <row r="3900" spans="12:16" x14ac:dyDescent="0.3">
      <c r="L3900" s="26">
        <v>3891</v>
      </c>
      <c r="M3900" s="58">
        <v>0</v>
      </c>
      <c r="O3900" s="26">
        <v>3891</v>
      </c>
      <c r="P3900" s="58">
        <v>0</v>
      </c>
    </row>
    <row r="3901" spans="12:16" x14ac:dyDescent="0.3">
      <c r="L3901" s="26">
        <v>3892</v>
      </c>
      <c r="M3901" s="58">
        <v>0</v>
      </c>
      <c r="O3901" s="26">
        <v>3892</v>
      </c>
      <c r="P3901" s="58">
        <v>0</v>
      </c>
    </row>
    <row r="3902" spans="12:16" x14ac:dyDescent="0.3">
      <c r="L3902" s="26">
        <v>3893</v>
      </c>
      <c r="M3902" s="58">
        <v>8380762.6747631039</v>
      </c>
      <c r="O3902" s="26">
        <v>3893</v>
      </c>
      <c r="P3902" s="58">
        <v>8380762.6747631039</v>
      </c>
    </row>
    <row r="3903" spans="12:16" x14ac:dyDescent="0.3">
      <c r="L3903" s="26">
        <v>3894</v>
      </c>
      <c r="M3903" s="58">
        <v>0</v>
      </c>
      <c r="O3903" s="26">
        <v>3894</v>
      </c>
      <c r="P3903" s="58">
        <v>0</v>
      </c>
    </row>
    <row r="3904" spans="12:16" x14ac:dyDescent="0.3">
      <c r="L3904" s="26">
        <v>3895</v>
      </c>
      <c r="M3904" s="58">
        <v>0</v>
      </c>
      <c r="O3904" s="26">
        <v>3895</v>
      </c>
      <c r="P3904" s="58">
        <v>0</v>
      </c>
    </row>
    <row r="3905" spans="12:16" x14ac:dyDescent="0.3">
      <c r="L3905" s="26">
        <v>3896</v>
      </c>
      <c r="M3905" s="58">
        <v>0</v>
      </c>
      <c r="O3905" s="26">
        <v>3896</v>
      </c>
      <c r="P3905" s="58">
        <v>0</v>
      </c>
    </row>
    <row r="3906" spans="12:16" x14ac:dyDescent="0.3">
      <c r="L3906" s="26">
        <v>3897</v>
      </c>
      <c r="M3906" s="58">
        <v>0</v>
      </c>
      <c r="O3906" s="26">
        <v>3897</v>
      </c>
      <c r="P3906" s="58">
        <v>0</v>
      </c>
    </row>
    <row r="3907" spans="12:16" x14ac:dyDescent="0.3">
      <c r="L3907" s="26">
        <v>3898</v>
      </c>
      <c r="M3907" s="58">
        <v>0</v>
      </c>
      <c r="O3907" s="26">
        <v>3898</v>
      </c>
      <c r="P3907" s="58">
        <v>0</v>
      </c>
    </row>
    <row r="3908" spans="12:16" x14ac:dyDescent="0.3">
      <c r="L3908" s="26">
        <v>3899</v>
      </c>
      <c r="M3908" s="58">
        <v>0</v>
      </c>
      <c r="O3908" s="26">
        <v>3899</v>
      </c>
      <c r="P3908" s="58">
        <v>0</v>
      </c>
    </row>
    <row r="3909" spans="12:16" x14ac:dyDescent="0.3">
      <c r="L3909" s="26">
        <v>3900</v>
      </c>
      <c r="M3909" s="58">
        <v>0</v>
      </c>
      <c r="O3909" s="26">
        <v>3900</v>
      </c>
      <c r="P3909" s="58">
        <v>0</v>
      </c>
    </row>
    <row r="3910" spans="12:16" x14ac:dyDescent="0.3">
      <c r="L3910" s="26">
        <v>3901</v>
      </c>
      <c r="M3910" s="58">
        <v>0</v>
      </c>
      <c r="O3910" s="26">
        <v>3901</v>
      </c>
      <c r="P3910" s="58">
        <v>0</v>
      </c>
    </row>
    <row r="3911" spans="12:16" x14ac:dyDescent="0.3">
      <c r="L3911" s="26">
        <v>3902</v>
      </c>
      <c r="M3911" s="58">
        <v>40248958.006992921</v>
      </c>
      <c r="O3911" s="26">
        <v>3902</v>
      </c>
      <c r="P3911" s="58">
        <v>19765966.789275903</v>
      </c>
    </row>
    <row r="3912" spans="12:16" x14ac:dyDescent="0.3">
      <c r="L3912" s="26">
        <v>3903</v>
      </c>
      <c r="M3912" s="58">
        <v>0</v>
      </c>
      <c r="O3912" s="26">
        <v>3903</v>
      </c>
      <c r="P3912" s="58">
        <v>0</v>
      </c>
    </row>
    <row r="3913" spans="12:16" x14ac:dyDescent="0.3">
      <c r="L3913" s="26">
        <v>3904</v>
      </c>
      <c r="M3913" s="58">
        <v>0</v>
      </c>
      <c r="O3913" s="26">
        <v>3904</v>
      </c>
      <c r="P3913" s="58">
        <v>0</v>
      </c>
    </row>
    <row r="3914" spans="12:16" x14ac:dyDescent="0.3">
      <c r="L3914" s="26">
        <v>3905</v>
      </c>
      <c r="M3914" s="58">
        <v>26632598.555215228</v>
      </c>
      <c r="O3914" s="26">
        <v>3905</v>
      </c>
      <c r="P3914" s="58">
        <v>26632598.555215228</v>
      </c>
    </row>
    <row r="3915" spans="12:16" x14ac:dyDescent="0.3">
      <c r="L3915" s="26">
        <v>3906</v>
      </c>
      <c r="M3915" s="58">
        <v>15919741.084841818</v>
      </c>
      <c r="O3915" s="26">
        <v>3906</v>
      </c>
      <c r="P3915" s="58">
        <v>6922759.5165147139</v>
      </c>
    </row>
    <row r="3916" spans="12:16" x14ac:dyDescent="0.3">
      <c r="L3916" s="26">
        <v>3907</v>
      </c>
      <c r="M3916" s="58">
        <v>0</v>
      </c>
      <c r="O3916" s="26">
        <v>3907</v>
      </c>
      <c r="P3916" s="58">
        <v>0</v>
      </c>
    </row>
    <row r="3917" spans="12:16" x14ac:dyDescent="0.3">
      <c r="L3917" s="26">
        <v>3908</v>
      </c>
      <c r="M3917" s="58">
        <v>9797957.8192830905</v>
      </c>
      <c r="O3917" s="26">
        <v>3908</v>
      </c>
      <c r="P3917" s="58">
        <v>9797957.8192830905</v>
      </c>
    </row>
    <row r="3918" spans="12:16" x14ac:dyDescent="0.3">
      <c r="L3918" s="26">
        <v>3909</v>
      </c>
      <c r="M3918" s="58">
        <v>7436151.1379459184</v>
      </c>
      <c r="O3918" s="26">
        <v>3909</v>
      </c>
      <c r="P3918" s="58">
        <v>7436151.1379459184</v>
      </c>
    </row>
    <row r="3919" spans="12:16" x14ac:dyDescent="0.3">
      <c r="L3919" s="26">
        <v>3910</v>
      </c>
      <c r="M3919" s="58">
        <v>10114732.595454434</v>
      </c>
      <c r="O3919" s="26">
        <v>3910</v>
      </c>
      <c r="P3919" s="58">
        <v>10114732.595454434</v>
      </c>
    </row>
    <row r="3920" spans="12:16" x14ac:dyDescent="0.3">
      <c r="L3920" s="26">
        <v>3911</v>
      </c>
      <c r="M3920" s="58">
        <v>22202722.297162265</v>
      </c>
      <c r="O3920" s="26">
        <v>3911</v>
      </c>
      <c r="P3920" s="58">
        <v>9872463.9475852866</v>
      </c>
    </row>
    <row r="3921" spans="12:16" x14ac:dyDescent="0.3">
      <c r="L3921" s="26">
        <v>3912</v>
      </c>
      <c r="M3921" s="58">
        <v>12153303.04983791</v>
      </c>
      <c r="O3921" s="26">
        <v>3912</v>
      </c>
      <c r="P3921" s="58">
        <v>12153303.04983791</v>
      </c>
    </row>
    <row r="3922" spans="12:16" x14ac:dyDescent="0.3">
      <c r="L3922" s="26">
        <v>3913</v>
      </c>
      <c r="M3922" s="58">
        <v>0</v>
      </c>
      <c r="O3922" s="26">
        <v>3913</v>
      </c>
      <c r="P3922" s="58">
        <v>0</v>
      </c>
    </row>
    <row r="3923" spans="12:16" x14ac:dyDescent="0.3">
      <c r="L3923" s="26">
        <v>3914</v>
      </c>
      <c r="M3923" s="58">
        <v>27205117.919597745</v>
      </c>
      <c r="O3923" s="26">
        <v>3914</v>
      </c>
      <c r="P3923" s="58">
        <v>27205117.919597745</v>
      </c>
    </row>
    <row r="3924" spans="12:16" x14ac:dyDescent="0.3">
      <c r="L3924" s="26">
        <v>3915</v>
      </c>
      <c r="M3924" s="58">
        <v>0</v>
      </c>
      <c r="O3924" s="26">
        <v>3915</v>
      </c>
      <c r="P3924" s="58">
        <v>0</v>
      </c>
    </row>
    <row r="3925" spans="12:16" x14ac:dyDescent="0.3">
      <c r="L3925" s="26">
        <v>3916</v>
      </c>
      <c r="M3925" s="58">
        <v>16672777.936726216</v>
      </c>
      <c r="O3925" s="26">
        <v>3916</v>
      </c>
      <c r="P3925" s="58">
        <v>16672777.936726216</v>
      </c>
    </row>
    <row r="3926" spans="12:16" x14ac:dyDescent="0.3">
      <c r="L3926" s="26">
        <v>3917</v>
      </c>
      <c r="M3926" s="58">
        <v>0</v>
      </c>
      <c r="O3926" s="26">
        <v>3917</v>
      </c>
      <c r="P3926" s="58">
        <v>0</v>
      </c>
    </row>
    <row r="3927" spans="12:16" x14ac:dyDescent="0.3">
      <c r="L3927" s="26">
        <v>3918</v>
      </c>
      <c r="M3927" s="58">
        <v>16761004.30672751</v>
      </c>
      <c r="O3927" s="26">
        <v>3918</v>
      </c>
      <c r="P3927" s="58">
        <v>16761004.30672751</v>
      </c>
    </row>
    <row r="3928" spans="12:16" x14ac:dyDescent="0.3">
      <c r="L3928" s="26">
        <v>3919</v>
      </c>
      <c r="M3928" s="58">
        <v>0</v>
      </c>
      <c r="O3928" s="26">
        <v>3919</v>
      </c>
      <c r="P3928" s="58">
        <v>0</v>
      </c>
    </row>
    <row r="3929" spans="12:16" x14ac:dyDescent="0.3">
      <c r="L3929" s="26">
        <v>3920</v>
      </c>
      <c r="M3929" s="58">
        <v>7400740.4514514599</v>
      </c>
      <c r="O3929" s="26">
        <v>3920</v>
      </c>
      <c r="P3929" s="58">
        <v>7400740.4514514599</v>
      </c>
    </row>
    <row r="3930" spans="12:16" x14ac:dyDescent="0.3">
      <c r="L3930" s="26">
        <v>3921</v>
      </c>
      <c r="M3930" s="58">
        <v>0</v>
      </c>
      <c r="O3930" s="26">
        <v>3921</v>
      </c>
      <c r="P3930" s="58">
        <v>0</v>
      </c>
    </row>
    <row r="3931" spans="12:16" x14ac:dyDescent="0.3">
      <c r="L3931" s="26">
        <v>3922</v>
      </c>
      <c r="M3931" s="58">
        <v>37771552.30293382</v>
      </c>
      <c r="O3931" s="26">
        <v>3922</v>
      </c>
      <c r="P3931" s="58">
        <v>26367253.802529171</v>
      </c>
    </row>
    <row r="3932" spans="12:16" x14ac:dyDescent="0.3">
      <c r="L3932" s="26">
        <v>3923</v>
      </c>
      <c r="M3932" s="58">
        <v>0</v>
      </c>
      <c r="O3932" s="26">
        <v>3923</v>
      </c>
      <c r="P3932" s="58">
        <v>0</v>
      </c>
    </row>
    <row r="3933" spans="12:16" x14ac:dyDescent="0.3">
      <c r="L3933" s="26">
        <v>3924</v>
      </c>
      <c r="M3933" s="58">
        <v>0</v>
      </c>
      <c r="O3933" s="26">
        <v>3924</v>
      </c>
      <c r="P3933" s="58">
        <v>0</v>
      </c>
    </row>
    <row r="3934" spans="12:16" x14ac:dyDescent="0.3">
      <c r="L3934" s="26">
        <v>3925</v>
      </c>
      <c r="M3934" s="58">
        <v>0</v>
      </c>
      <c r="O3934" s="26">
        <v>3925</v>
      </c>
      <c r="P3934" s="58">
        <v>0</v>
      </c>
    </row>
    <row r="3935" spans="12:16" x14ac:dyDescent="0.3">
      <c r="L3935" s="26">
        <v>3926</v>
      </c>
      <c r="M3935" s="58">
        <v>0</v>
      </c>
      <c r="O3935" s="26">
        <v>3926</v>
      </c>
      <c r="P3935" s="58">
        <v>0</v>
      </c>
    </row>
    <row r="3936" spans="12:16" x14ac:dyDescent="0.3">
      <c r="L3936" s="26">
        <v>3927</v>
      </c>
      <c r="M3936" s="58">
        <v>0</v>
      </c>
      <c r="O3936" s="26">
        <v>3927</v>
      </c>
      <c r="P3936" s="58">
        <v>0</v>
      </c>
    </row>
    <row r="3937" spans="12:16" x14ac:dyDescent="0.3">
      <c r="L3937" s="26">
        <v>3928</v>
      </c>
      <c r="M3937" s="58">
        <v>29403690.66280093</v>
      </c>
      <c r="O3937" s="26">
        <v>3928</v>
      </c>
      <c r="P3937" s="58">
        <v>29403690.66280093</v>
      </c>
    </row>
    <row r="3938" spans="12:16" x14ac:dyDescent="0.3">
      <c r="L3938" s="26">
        <v>3929</v>
      </c>
      <c r="M3938" s="58">
        <v>27531424.847808313</v>
      </c>
      <c r="O3938" s="26">
        <v>3929</v>
      </c>
      <c r="P3938" s="58">
        <v>27531424.847808313</v>
      </c>
    </row>
    <row r="3939" spans="12:16" x14ac:dyDescent="0.3">
      <c r="L3939" s="26">
        <v>3930</v>
      </c>
      <c r="M3939" s="58">
        <v>30380429.626529023</v>
      </c>
      <c r="O3939" s="26">
        <v>3930</v>
      </c>
      <c r="P3939" s="58">
        <v>30380429.626529023</v>
      </c>
    </row>
    <row r="3940" spans="12:16" x14ac:dyDescent="0.3">
      <c r="L3940" s="26">
        <v>3931</v>
      </c>
      <c r="M3940" s="58">
        <v>0</v>
      </c>
      <c r="O3940" s="26">
        <v>3931</v>
      </c>
      <c r="P3940" s="58">
        <v>0</v>
      </c>
    </row>
    <row r="3941" spans="12:16" x14ac:dyDescent="0.3">
      <c r="L3941" s="26">
        <v>3932</v>
      </c>
      <c r="M3941" s="58">
        <v>11917196.108514788</v>
      </c>
      <c r="O3941" s="26">
        <v>3932</v>
      </c>
      <c r="P3941" s="58">
        <v>11917196.108514788</v>
      </c>
    </row>
    <row r="3942" spans="12:16" x14ac:dyDescent="0.3">
      <c r="L3942" s="26">
        <v>3933</v>
      </c>
      <c r="M3942" s="58">
        <v>0</v>
      </c>
      <c r="O3942" s="26">
        <v>3933</v>
      </c>
      <c r="P3942" s="58">
        <v>0</v>
      </c>
    </row>
    <row r="3943" spans="12:16" x14ac:dyDescent="0.3">
      <c r="L3943" s="26">
        <v>3934</v>
      </c>
      <c r="M3943" s="58">
        <v>0</v>
      </c>
      <c r="O3943" s="26">
        <v>3934</v>
      </c>
      <c r="P3943" s="58">
        <v>0</v>
      </c>
    </row>
    <row r="3944" spans="12:16" x14ac:dyDescent="0.3">
      <c r="L3944" s="26">
        <v>3935</v>
      </c>
      <c r="M3944" s="58">
        <v>13491152.901299305</v>
      </c>
      <c r="O3944" s="26">
        <v>3935</v>
      </c>
      <c r="P3944" s="58">
        <v>13491152.901299305</v>
      </c>
    </row>
    <row r="3945" spans="12:16" x14ac:dyDescent="0.3">
      <c r="L3945" s="26">
        <v>3936</v>
      </c>
      <c r="M3945" s="58">
        <v>12446279.589950681</v>
      </c>
      <c r="O3945" s="26">
        <v>3936</v>
      </c>
      <c r="P3945" s="58">
        <v>12446279.589950681</v>
      </c>
    </row>
    <row r="3946" spans="12:16" x14ac:dyDescent="0.3">
      <c r="L3946" s="26">
        <v>3937</v>
      </c>
      <c r="M3946" s="58">
        <v>0</v>
      </c>
      <c r="O3946" s="26">
        <v>3937</v>
      </c>
      <c r="P3946" s="58">
        <v>0</v>
      </c>
    </row>
    <row r="3947" spans="12:16" x14ac:dyDescent="0.3">
      <c r="L3947" s="26">
        <v>3938</v>
      </c>
      <c r="M3947" s="58">
        <v>0</v>
      </c>
      <c r="O3947" s="26">
        <v>3938</v>
      </c>
      <c r="P3947" s="58">
        <v>0</v>
      </c>
    </row>
    <row r="3948" spans="12:16" x14ac:dyDescent="0.3">
      <c r="L3948" s="26">
        <v>3939</v>
      </c>
      <c r="M3948" s="58">
        <v>0</v>
      </c>
      <c r="O3948" s="26">
        <v>3939</v>
      </c>
      <c r="P3948" s="58">
        <v>0</v>
      </c>
    </row>
    <row r="3949" spans="12:16" x14ac:dyDescent="0.3">
      <c r="L3949" s="26">
        <v>3940</v>
      </c>
      <c r="M3949" s="58">
        <v>25283550.167191558</v>
      </c>
      <c r="O3949" s="26">
        <v>3940</v>
      </c>
      <c r="P3949" s="58">
        <v>25283550.167191558</v>
      </c>
    </row>
    <row r="3950" spans="12:16" x14ac:dyDescent="0.3">
      <c r="L3950" s="26">
        <v>3941</v>
      </c>
      <c r="M3950" s="58">
        <v>0</v>
      </c>
      <c r="O3950" s="26">
        <v>3941</v>
      </c>
      <c r="P3950" s="58">
        <v>0</v>
      </c>
    </row>
    <row r="3951" spans="12:16" x14ac:dyDescent="0.3">
      <c r="L3951" s="26">
        <v>3942</v>
      </c>
      <c r="M3951" s="58">
        <v>0</v>
      </c>
      <c r="O3951" s="26">
        <v>3942</v>
      </c>
      <c r="P3951" s="58">
        <v>0</v>
      </c>
    </row>
    <row r="3952" spans="12:16" x14ac:dyDescent="0.3">
      <c r="L3952" s="26">
        <v>3943</v>
      </c>
      <c r="M3952" s="58">
        <v>10278591.265286461</v>
      </c>
      <c r="O3952" s="26">
        <v>3943</v>
      </c>
      <c r="P3952" s="58">
        <v>10278591.265286461</v>
      </c>
    </row>
    <row r="3953" spans="12:16" x14ac:dyDescent="0.3">
      <c r="L3953" s="26">
        <v>3944</v>
      </c>
      <c r="M3953" s="58">
        <v>19930426.64756906</v>
      </c>
      <c r="O3953" s="26">
        <v>3944</v>
      </c>
      <c r="P3953" s="58">
        <v>9568182.9036323</v>
      </c>
    </row>
    <row r="3954" spans="12:16" x14ac:dyDescent="0.3">
      <c r="L3954" s="26">
        <v>3945</v>
      </c>
      <c r="M3954" s="58">
        <v>13802736.603750624</v>
      </c>
      <c r="O3954" s="26">
        <v>3945</v>
      </c>
      <c r="P3954" s="58">
        <v>13802736.603750624</v>
      </c>
    </row>
    <row r="3955" spans="12:16" x14ac:dyDescent="0.3">
      <c r="L3955" s="26">
        <v>3946</v>
      </c>
      <c r="M3955" s="58">
        <v>0</v>
      </c>
      <c r="O3955" s="26">
        <v>3946</v>
      </c>
      <c r="P3955" s="58">
        <v>0</v>
      </c>
    </row>
    <row r="3956" spans="12:16" x14ac:dyDescent="0.3">
      <c r="L3956" s="26">
        <v>3947</v>
      </c>
      <c r="M3956" s="58">
        <v>0</v>
      </c>
      <c r="O3956" s="26">
        <v>3947</v>
      </c>
      <c r="P3956" s="58">
        <v>0</v>
      </c>
    </row>
    <row r="3957" spans="12:16" x14ac:dyDescent="0.3">
      <c r="L3957" s="26">
        <v>3948</v>
      </c>
      <c r="M3957" s="58">
        <v>0</v>
      </c>
      <c r="O3957" s="26">
        <v>3948</v>
      </c>
      <c r="P3957" s="58">
        <v>0</v>
      </c>
    </row>
    <row r="3958" spans="12:16" x14ac:dyDescent="0.3">
      <c r="L3958" s="26">
        <v>3949</v>
      </c>
      <c r="M3958" s="58">
        <v>0</v>
      </c>
      <c r="O3958" s="26">
        <v>3949</v>
      </c>
      <c r="P3958" s="58">
        <v>0</v>
      </c>
    </row>
    <row r="3959" spans="12:16" x14ac:dyDescent="0.3">
      <c r="L3959" s="26">
        <v>3950</v>
      </c>
      <c r="M3959" s="58">
        <v>20204643.496219739</v>
      </c>
      <c r="O3959" s="26">
        <v>3950</v>
      </c>
      <c r="P3959" s="58">
        <v>20204643.496219739</v>
      </c>
    </row>
    <row r="3960" spans="12:16" x14ac:dyDescent="0.3">
      <c r="L3960" s="26">
        <v>3951</v>
      </c>
      <c r="M3960" s="58">
        <v>0</v>
      </c>
      <c r="O3960" s="26">
        <v>3951</v>
      </c>
      <c r="P3960" s="58">
        <v>0</v>
      </c>
    </row>
    <row r="3961" spans="12:16" x14ac:dyDescent="0.3">
      <c r="L3961" s="26">
        <v>3952</v>
      </c>
      <c r="M3961" s="58">
        <v>0</v>
      </c>
      <c r="O3961" s="26">
        <v>3952</v>
      </c>
      <c r="P3961" s="58">
        <v>0</v>
      </c>
    </row>
    <row r="3962" spans="12:16" x14ac:dyDescent="0.3">
      <c r="L3962" s="26">
        <v>3953</v>
      </c>
      <c r="M3962" s="58">
        <v>7854470.2255952982</v>
      </c>
      <c r="O3962" s="26">
        <v>3953</v>
      </c>
      <c r="P3962" s="58">
        <v>7854470.2255952982</v>
      </c>
    </row>
    <row r="3963" spans="12:16" x14ac:dyDescent="0.3">
      <c r="L3963" s="26">
        <v>3954</v>
      </c>
      <c r="M3963" s="58">
        <v>10907873.717590252</v>
      </c>
      <c r="O3963" s="26">
        <v>3954</v>
      </c>
      <c r="P3963" s="58">
        <v>0</v>
      </c>
    </row>
    <row r="3964" spans="12:16" x14ac:dyDescent="0.3">
      <c r="L3964" s="26">
        <v>3955</v>
      </c>
      <c r="M3964" s="58">
        <v>16494517.415916679</v>
      </c>
      <c r="O3964" s="26">
        <v>3955</v>
      </c>
      <c r="P3964" s="58">
        <v>16494517.415916679</v>
      </c>
    </row>
    <row r="3965" spans="12:16" x14ac:dyDescent="0.3">
      <c r="L3965" s="26">
        <v>3956</v>
      </c>
      <c r="M3965" s="58">
        <v>9288005.1786979958</v>
      </c>
      <c r="O3965" s="26">
        <v>3956</v>
      </c>
      <c r="P3965" s="58">
        <v>9288005.1786979958</v>
      </c>
    </row>
    <row r="3966" spans="12:16" x14ac:dyDescent="0.3">
      <c r="L3966" s="26">
        <v>3957</v>
      </c>
      <c r="M3966" s="58">
        <v>22711694.003766403</v>
      </c>
      <c r="O3966" s="26">
        <v>3957</v>
      </c>
      <c r="P3966" s="58">
        <v>22711694.003766403</v>
      </c>
    </row>
    <row r="3967" spans="12:16" x14ac:dyDescent="0.3">
      <c r="L3967" s="26">
        <v>3958</v>
      </c>
      <c r="M3967" s="58">
        <v>5597551.0508529404</v>
      </c>
      <c r="O3967" s="26">
        <v>3958</v>
      </c>
      <c r="P3967" s="58">
        <v>5597551.0508529404</v>
      </c>
    </row>
    <row r="3968" spans="12:16" x14ac:dyDescent="0.3">
      <c r="L3968" s="26">
        <v>3959</v>
      </c>
      <c r="M3968" s="58">
        <v>25625296.773461662</v>
      </c>
      <c r="O3968" s="26">
        <v>3959</v>
      </c>
      <c r="P3968" s="58">
        <v>25625296.773461662</v>
      </c>
    </row>
    <row r="3969" spans="12:16" x14ac:dyDescent="0.3">
      <c r="L3969" s="26">
        <v>3960</v>
      </c>
      <c r="M3969" s="58">
        <v>0</v>
      </c>
      <c r="O3969" s="26">
        <v>3960</v>
      </c>
      <c r="P3969" s="58">
        <v>0</v>
      </c>
    </row>
    <row r="3970" spans="12:16" x14ac:dyDescent="0.3">
      <c r="L3970" s="26">
        <v>3961</v>
      </c>
      <c r="M3970" s="58">
        <v>7526435.0737761222</v>
      </c>
      <c r="O3970" s="26">
        <v>3961</v>
      </c>
      <c r="P3970" s="58">
        <v>7526435.0737761222</v>
      </c>
    </row>
    <row r="3971" spans="12:16" x14ac:dyDescent="0.3">
      <c r="L3971" s="26">
        <v>3962</v>
      </c>
      <c r="M3971" s="58">
        <v>12372940.495610697</v>
      </c>
      <c r="O3971" s="26">
        <v>3962</v>
      </c>
      <c r="P3971" s="58">
        <v>12372940.495610697</v>
      </c>
    </row>
    <row r="3972" spans="12:16" x14ac:dyDescent="0.3">
      <c r="L3972" s="26">
        <v>3963</v>
      </c>
      <c r="M3972" s="58">
        <v>23626074.42138977</v>
      </c>
      <c r="O3972" s="26">
        <v>3963</v>
      </c>
      <c r="P3972" s="58">
        <v>23626074.42138977</v>
      </c>
    </row>
    <row r="3973" spans="12:16" x14ac:dyDescent="0.3">
      <c r="L3973" s="26">
        <v>3964</v>
      </c>
      <c r="M3973" s="58">
        <v>28573644.679957461</v>
      </c>
      <c r="O3973" s="26">
        <v>3964</v>
      </c>
      <c r="P3973" s="58">
        <v>28573644.679957461</v>
      </c>
    </row>
    <row r="3974" spans="12:16" x14ac:dyDescent="0.3">
      <c r="L3974" s="26">
        <v>3965</v>
      </c>
      <c r="M3974" s="58">
        <v>0</v>
      </c>
      <c r="O3974" s="26">
        <v>3965</v>
      </c>
      <c r="P3974" s="58">
        <v>0</v>
      </c>
    </row>
    <row r="3975" spans="12:16" x14ac:dyDescent="0.3">
      <c r="L3975" s="26">
        <v>3966</v>
      </c>
      <c r="M3975" s="58">
        <v>0</v>
      </c>
      <c r="O3975" s="26">
        <v>3966</v>
      </c>
      <c r="P3975" s="58">
        <v>0</v>
      </c>
    </row>
    <row r="3976" spans="12:16" x14ac:dyDescent="0.3">
      <c r="L3976" s="26">
        <v>3967</v>
      </c>
      <c r="M3976" s="58">
        <v>0</v>
      </c>
      <c r="O3976" s="26">
        <v>3967</v>
      </c>
      <c r="P3976" s="58">
        <v>0</v>
      </c>
    </row>
    <row r="3977" spans="12:16" x14ac:dyDescent="0.3">
      <c r="L3977" s="26">
        <v>3968</v>
      </c>
      <c r="M3977" s="58">
        <v>21948503.491995435</v>
      </c>
      <c r="O3977" s="26">
        <v>3968</v>
      </c>
      <c r="P3977" s="58">
        <v>21948503.491995435</v>
      </c>
    </row>
    <row r="3978" spans="12:16" x14ac:dyDescent="0.3">
      <c r="L3978" s="26">
        <v>3969</v>
      </c>
      <c r="M3978" s="58">
        <v>0</v>
      </c>
      <c r="O3978" s="26">
        <v>3969</v>
      </c>
      <c r="P3978" s="58">
        <v>0</v>
      </c>
    </row>
    <row r="3979" spans="12:16" x14ac:dyDescent="0.3">
      <c r="L3979" s="26">
        <v>3970</v>
      </c>
      <c r="M3979" s="58">
        <v>0</v>
      </c>
      <c r="O3979" s="26">
        <v>3970</v>
      </c>
      <c r="P3979" s="58">
        <v>0</v>
      </c>
    </row>
    <row r="3980" spans="12:16" x14ac:dyDescent="0.3">
      <c r="L3980" s="26">
        <v>3971</v>
      </c>
      <c r="M3980" s="58">
        <v>9465872.1251103431</v>
      </c>
      <c r="O3980" s="26">
        <v>3971</v>
      </c>
      <c r="P3980" s="58">
        <v>9465872.1251103431</v>
      </c>
    </row>
    <row r="3981" spans="12:16" x14ac:dyDescent="0.3">
      <c r="L3981" s="26">
        <v>3972</v>
      </c>
      <c r="M3981" s="58">
        <v>0</v>
      </c>
      <c r="O3981" s="26">
        <v>3972</v>
      </c>
      <c r="P3981" s="58">
        <v>0</v>
      </c>
    </row>
    <row r="3982" spans="12:16" x14ac:dyDescent="0.3">
      <c r="L3982" s="26">
        <v>3973</v>
      </c>
      <c r="M3982" s="58">
        <v>0</v>
      </c>
      <c r="O3982" s="26">
        <v>3973</v>
      </c>
      <c r="P3982" s="58">
        <v>0</v>
      </c>
    </row>
    <row r="3983" spans="12:16" x14ac:dyDescent="0.3">
      <c r="L3983" s="26">
        <v>3974</v>
      </c>
      <c r="M3983" s="58">
        <v>34668153.028245278</v>
      </c>
      <c r="O3983" s="26">
        <v>3974</v>
      </c>
      <c r="P3983" s="58">
        <v>34668153.028245278</v>
      </c>
    </row>
    <row r="3984" spans="12:16" x14ac:dyDescent="0.3">
      <c r="L3984" s="26">
        <v>3975</v>
      </c>
      <c r="M3984" s="58">
        <v>11795070.804408755</v>
      </c>
      <c r="O3984" s="26">
        <v>3975</v>
      </c>
      <c r="P3984" s="58">
        <v>11795070.804408755</v>
      </c>
    </row>
    <row r="3985" spans="12:16" x14ac:dyDescent="0.3">
      <c r="L3985" s="26">
        <v>3976</v>
      </c>
      <c r="M3985" s="58">
        <v>0</v>
      </c>
      <c r="O3985" s="26">
        <v>3976</v>
      </c>
      <c r="P3985" s="58">
        <v>0</v>
      </c>
    </row>
    <row r="3986" spans="12:16" x14ac:dyDescent="0.3">
      <c r="L3986" s="26">
        <v>3977</v>
      </c>
      <c r="M3986" s="58">
        <v>0</v>
      </c>
      <c r="O3986" s="26">
        <v>3977</v>
      </c>
      <c r="P3986" s="58">
        <v>0</v>
      </c>
    </row>
    <row r="3987" spans="12:16" x14ac:dyDescent="0.3">
      <c r="L3987" s="26">
        <v>3978</v>
      </c>
      <c r="M3987" s="58">
        <v>25526899.718732696</v>
      </c>
      <c r="O3987" s="26">
        <v>3978</v>
      </c>
      <c r="P3987" s="58">
        <v>0</v>
      </c>
    </row>
    <row r="3988" spans="12:16" x14ac:dyDescent="0.3">
      <c r="L3988" s="26">
        <v>3979</v>
      </c>
      <c r="M3988" s="58">
        <v>0</v>
      </c>
      <c r="O3988" s="26">
        <v>3979</v>
      </c>
      <c r="P3988" s="58">
        <v>0</v>
      </c>
    </row>
    <row r="3989" spans="12:16" x14ac:dyDescent="0.3">
      <c r="L3989" s="26">
        <v>3980</v>
      </c>
      <c r="M3989" s="58">
        <v>0</v>
      </c>
      <c r="O3989" s="26">
        <v>3980</v>
      </c>
      <c r="P3989" s="58">
        <v>0</v>
      </c>
    </row>
    <row r="3990" spans="12:16" x14ac:dyDescent="0.3">
      <c r="L3990" s="26">
        <v>3981</v>
      </c>
      <c r="M3990" s="58">
        <v>0</v>
      </c>
      <c r="O3990" s="26">
        <v>3981</v>
      </c>
      <c r="P3990" s="58">
        <v>0</v>
      </c>
    </row>
    <row r="3991" spans="12:16" x14ac:dyDescent="0.3">
      <c r="L3991" s="26">
        <v>3982</v>
      </c>
      <c r="M3991" s="58">
        <v>8363893.0198031273</v>
      </c>
      <c r="O3991" s="26">
        <v>3982</v>
      </c>
      <c r="P3991" s="58">
        <v>8363893.0198031273</v>
      </c>
    </row>
    <row r="3992" spans="12:16" x14ac:dyDescent="0.3">
      <c r="L3992" s="26">
        <v>3983</v>
      </c>
      <c r="M3992" s="58">
        <v>27210531.75250544</v>
      </c>
      <c r="O3992" s="26">
        <v>3983</v>
      </c>
      <c r="P3992" s="58">
        <v>27210531.75250544</v>
      </c>
    </row>
    <row r="3993" spans="12:16" x14ac:dyDescent="0.3">
      <c r="L3993" s="26">
        <v>3984</v>
      </c>
      <c r="M3993" s="58">
        <v>0</v>
      </c>
      <c r="O3993" s="26">
        <v>3984</v>
      </c>
      <c r="P3993" s="58">
        <v>0</v>
      </c>
    </row>
    <row r="3994" spans="12:16" x14ac:dyDescent="0.3">
      <c r="L3994" s="26">
        <v>3985</v>
      </c>
      <c r="M3994" s="58">
        <v>9588497.8373527378</v>
      </c>
      <c r="O3994" s="26">
        <v>3985</v>
      </c>
      <c r="P3994" s="58">
        <v>9588497.8373527378</v>
      </c>
    </row>
    <row r="3995" spans="12:16" x14ac:dyDescent="0.3">
      <c r="L3995" s="26">
        <v>3986</v>
      </c>
      <c r="M3995" s="58">
        <v>13898553.053851034</v>
      </c>
      <c r="O3995" s="26">
        <v>3986</v>
      </c>
      <c r="P3995" s="58">
        <v>13898553.053851034</v>
      </c>
    </row>
    <row r="3996" spans="12:16" x14ac:dyDescent="0.3">
      <c r="L3996" s="26">
        <v>3987</v>
      </c>
      <c r="M3996" s="58">
        <v>0</v>
      </c>
      <c r="O3996" s="26">
        <v>3987</v>
      </c>
      <c r="P3996" s="58">
        <v>0</v>
      </c>
    </row>
    <row r="3997" spans="12:16" x14ac:dyDescent="0.3">
      <c r="L3997" s="26">
        <v>3988</v>
      </c>
      <c r="M3997" s="58">
        <v>0</v>
      </c>
      <c r="O3997" s="26">
        <v>3988</v>
      </c>
      <c r="P3997" s="58">
        <v>0</v>
      </c>
    </row>
    <row r="3998" spans="12:16" x14ac:dyDescent="0.3">
      <c r="L3998" s="26">
        <v>3989</v>
      </c>
      <c r="M3998" s="58">
        <v>0</v>
      </c>
      <c r="O3998" s="26">
        <v>3989</v>
      </c>
      <c r="P3998" s="58">
        <v>0</v>
      </c>
    </row>
    <row r="3999" spans="12:16" x14ac:dyDescent="0.3">
      <c r="L3999" s="26">
        <v>3990</v>
      </c>
      <c r="M3999" s="58">
        <v>5357225.474246054</v>
      </c>
      <c r="O3999" s="26">
        <v>3990</v>
      </c>
      <c r="P3999" s="58">
        <v>5357225.474246054</v>
      </c>
    </row>
    <row r="4000" spans="12:16" x14ac:dyDescent="0.3">
      <c r="L4000" s="26">
        <v>3991</v>
      </c>
      <c r="M4000" s="58">
        <v>11253474.996620916</v>
      </c>
      <c r="O4000" s="26">
        <v>3991</v>
      </c>
      <c r="P4000" s="58">
        <v>0</v>
      </c>
    </row>
    <row r="4001" spans="12:16" x14ac:dyDescent="0.3">
      <c r="L4001" s="26">
        <v>3992</v>
      </c>
      <c r="M4001" s="58">
        <v>23938672.276732732</v>
      </c>
      <c r="O4001" s="26">
        <v>3992</v>
      </c>
      <c r="P4001" s="58">
        <v>0</v>
      </c>
    </row>
    <row r="4002" spans="12:16" x14ac:dyDescent="0.3">
      <c r="L4002" s="26">
        <v>3993</v>
      </c>
      <c r="M4002" s="58">
        <v>0</v>
      </c>
      <c r="O4002" s="26">
        <v>3993</v>
      </c>
      <c r="P4002" s="58">
        <v>0</v>
      </c>
    </row>
    <row r="4003" spans="12:16" x14ac:dyDescent="0.3">
      <c r="L4003" s="26">
        <v>3994</v>
      </c>
      <c r="M4003" s="58">
        <v>10077757.448376779</v>
      </c>
      <c r="O4003" s="26">
        <v>3994</v>
      </c>
      <c r="P4003" s="58">
        <v>10077757.448376779</v>
      </c>
    </row>
    <row r="4004" spans="12:16" x14ac:dyDescent="0.3">
      <c r="L4004" s="26">
        <v>3995</v>
      </c>
      <c r="M4004" s="58">
        <v>31800921.233854596</v>
      </c>
      <c r="O4004" s="26">
        <v>3995</v>
      </c>
      <c r="P4004" s="58">
        <v>8001424.1694451449</v>
      </c>
    </row>
    <row r="4005" spans="12:16" x14ac:dyDescent="0.3">
      <c r="L4005" s="26">
        <v>3996</v>
      </c>
      <c r="M4005" s="58">
        <v>0</v>
      </c>
      <c r="O4005" s="26">
        <v>3996</v>
      </c>
      <c r="P4005" s="58">
        <v>0</v>
      </c>
    </row>
    <row r="4006" spans="12:16" x14ac:dyDescent="0.3">
      <c r="L4006" s="26">
        <v>3997</v>
      </c>
      <c r="M4006" s="58">
        <v>4567931.4830260444</v>
      </c>
      <c r="O4006" s="26">
        <v>3997</v>
      </c>
      <c r="P4006" s="58">
        <v>4567931.4830260444</v>
      </c>
    </row>
    <row r="4007" spans="12:16" x14ac:dyDescent="0.3">
      <c r="L4007" s="26">
        <v>3998</v>
      </c>
      <c r="M4007" s="58">
        <v>6151200.7112169815</v>
      </c>
      <c r="O4007" s="26">
        <v>3998</v>
      </c>
      <c r="P4007" s="58">
        <v>6151200.7112169815</v>
      </c>
    </row>
    <row r="4008" spans="12:16" x14ac:dyDescent="0.3">
      <c r="L4008" s="26">
        <v>3999</v>
      </c>
      <c r="M4008" s="58">
        <v>0</v>
      </c>
      <c r="O4008" s="26">
        <v>3999</v>
      </c>
      <c r="P4008" s="58">
        <v>0</v>
      </c>
    </row>
    <row r="4009" spans="12:16" x14ac:dyDescent="0.3">
      <c r="L4009" s="26">
        <v>4000</v>
      </c>
      <c r="M4009" s="58">
        <v>0</v>
      </c>
      <c r="O4009" s="26">
        <v>4000</v>
      </c>
      <c r="P4009" s="58">
        <v>0</v>
      </c>
    </row>
    <row r="4010" spans="12:16" x14ac:dyDescent="0.3">
      <c r="L4010" s="26">
        <v>4001</v>
      </c>
      <c r="M4010" s="58">
        <v>33086748.311751928</v>
      </c>
      <c r="O4010" s="26">
        <v>4001</v>
      </c>
      <c r="P4010" s="58">
        <v>33086748.311751928</v>
      </c>
    </row>
    <row r="4011" spans="12:16" x14ac:dyDescent="0.3">
      <c r="L4011" s="26">
        <v>4002</v>
      </c>
      <c r="M4011" s="58">
        <v>0</v>
      </c>
      <c r="O4011" s="26">
        <v>4002</v>
      </c>
      <c r="P4011" s="58">
        <v>0</v>
      </c>
    </row>
    <row r="4012" spans="12:16" x14ac:dyDescent="0.3">
      <c r="L4012" s="26">
        <v>4003</v>
      </c>
      <c r="M4012" s="58">
        <v>9728918.3196242489</v>
      </c>
      <c r="O4012" s="26">
        <v>4003</v>
      </c>
      <c r="P4012" s="58">
        <v>9728918.3196242489</v>
      </c>
    </row>
    <row r="4013" spans="12:16" x14ac:dyDescent="0.3">
      <c r="L4013" s="26">
        <v>4004</v>
      </c>
      <c r="M4013" s="58">
        <v>0</v>
      </c>
      <c r="O4013" s="26">
        <v>4004</v>
      </c>
      <c r="P4013" s="58">
        <v>0</v>
      </c>
    </row>
    <row r="4014" spans="12:16" x14ac:dyDescent="0.3">
      <c r="L4014" s="26">
        <v>4005</v>
      </c>
      <c r="M4014" s="58">
        <v>0</v>
      </c>
      <c r="O4014" s="26">
        <v>4005</v>
      </c>
      <c r="P4014" s="58">
        <v>0</v>
      </c>
    </row>
    <row r="4015" spans="12:16" x14ac:dyDescent="0.3">
      <c r="L4015" s="26">
        <v>4006</v>
      </c>
      <c r="M4015" s="58">
        <v>11746587.058533952</v>
      </c>
      <c r="O4015" s="26">
        <v>4006</v>
      </c>
      <c r="P4015" s="58">
        <v>0</v>
      </c>
    </row>
    <row r="4016" spans="12:16" x14ac:dyDescent="0.3">
      <c r="L4016" s="26">
        <v>4007</v>
      </c>
      <c r="M4016" s="58">
        <v>0</v>
      </c>
      <c r="O4016" s="26">
        <v>4007</v>
      </c>
      <c r="P4016" s="58">
        <v>0</v>
      </c>
    </row>
    <row r="4017" spans="12:16" x14ac:dyDescent="0.3">
      <c r="L4017" s="26">
        <v>4008</v>
      </c>
      <c r="M4017" s="58">
        <v>26107075.103141196</v>
      </c>
      <c r="O4017" s="26">
        <v>4008</v>
      </c>
      <c r="P4017" s="58">
        <v>26107075.103141196</v>
      </c>
    </row>
    <row r="4018" spans="12:16" x14ac:dyDescent="0.3">
      <c r="L4018" s="26">
        <v>4009</v>
      </c>
      <c r="M4018" s="58">
        <v>23447803.786687877</v>
      </c>
      <c r="O4018" s="26">
        <v>4009</v>
      </c>
      <c r="P4018" s="58">
        <v>23447803.786687877</v>
      </c>
    </row>
    <row r="4019" spans="12:16" x14ac:dyDescent="0.3">
      <c r="L4019" s="26">
        <v>4010</v>
      </c>
      <c r="M4019" s="58">
        <v>23270777.235776722</v>
      </c>
      <c r="O4019" s="26">
        <v>4010</v>
      </c>
      <c r="P4019" s="58">
        <v>23270777.235776722</v>
      </c>
    </row>
    <row r="4020" spans="12:16" x14ac:dyDescent="0.3">
      <c r="L4020" s="26">
        <v>4011</v>
      </c>
      <c r="M4020" s="58">
        <v>0</v>
      </c>
      <c r="O4020" s="26">
        <v>4011</v>
      </c>
      <c r="P4020" s="58">
        <v>0</v>
      </c>
    </row>
    <row r="4021" spans="12:16" x14ac:dyDescent="0.3">
      <c r="L4021" s="26">
        <v>4012</v>
      </c>
      <c r="M4021" s="58">
        <v>15132140.922900036</v>
      </c>
      <c r="O4021" s="26">
        <v>4012</v>
      </c>
      <c r="P4021" s="58">
        <v>0</v>
      </c>
    </row>
    <row r="4022" spans="12:16" x14ac:dyDescent="0.3">
      <c r="L4022" s="26">
        <v>4013</v>
      </c>
      <c r="M4022" s="58">
        <v>5350556.2197704073</v>
      </c>
      <c r="O4022" s="26">
        <v>4013</v>
      </c>
      <c r="P4022" s="58">
        <v>5350556.2197704073</v>
      </c>
    </row>
    <row r="4023" spans="12:16" x14ac:dyDescent="0.3">
      <c r="L4023" s="26">
        <v>4014</v>
      </c>
      <c r="M4023" s="58">
        <v>0</v>
      </c>
      <c r="O4023" s="26">
        <v>4014</v>
      </c>
      <c r="P4023" s="58">
        <v>0</v>
      </c>
    </row>
    <row r="4024" spans="12:16" x14ac:dyDescent="0.3">
      <c r="L4024" s="26">
        <v>4015</v>
      </c>
      <c r="M4024" s="58">
        <v>0</v>
      </c>
      <c r="O4024" s="26">
        <v>4015</v>
      </c>
      <c r="P4024" s="58">
        <v>0</v>
      </c>
    </row>
    <row r="4025" spans="12:16" x14ac:dyDescent="0.3">
      <c r="L4025" s="26">
        <v>4016</v>
      </c>
      <c r="M4025" s="58">
        <v>0</v>
      </c>
      <c r="O4025" s="26">
        <v>4016</v>
      </c>
      <c r="P4025" s="58">
        <v>0</v>
      </c>
    </row>
    <row r="4026" spans="12:16" x14ac:dyDescent="0.3">
      <c r="L4026" s="26">
        <v>4017</v>
      </c>
      <c r="M4026" s="58">
        <v>0</v>
      </c>
      <c r="O4026" s="26">
        <v>4017</v>
      </c>
      <c r="P4026" s="58">
        <v>0</v>
      </c>
    </row>
    <row r="4027" spans="12:16" x14ac:dyDescent="0.3">
      <c r="L4027" s="26">
        <v>4018</v>
      </c>
      <c r="M4027" s="58">
        <v>0</v>
      </c>
      <c r="O4027" s="26">
        <v>4018</v>
      </c>
      <c r="P4027" s="58">
        <v>0</v>
      </c>
    </row>
    <row r="4028" spans="12:16" x14ac:dyDescent="0.3">
      <c r="L4028" s="26">
        <v>4019</v>
      </c>
      <c r="M4028" s="58">
        <v>0</v>
      </c>
      <c r="O4028" s="26">
        <v>4019</v>
      </c>
      <c r="P4028" s="58">
        <v>0</v>
      </c>
    </row>
    <row r="4029" spans="12:16" x14ac:dyDescent="0.3">
      <c r="L4029" s="26">
        <v>4020</v>
      </c>
      <c r="M4029" s="58">
        <v>0</v>
      </c>
      <c r="O4029" s="26">
        <v>4020</v>
      </c>
      <c r="P4029" s="58">
        <v>0</v>
      </c>
    </row>
    <row r="4030" spans="12:16" x14ac:dyDescent="0.3">
      <c r="L4030" s="26">
        <v>4021</v>
      </c>
      <c r="M4030" s="58">
        <v>0</v>
      </c>
      <c r="O4030" s="26">
        <v>4021</v>
      </c>
      <c r="P4030" s="58">
        <v>0</v>
      </c>
    </row>
    <row r="4031" spans="12:16" x14ac:dyDescent="0.3">
      <c r="L4031" s="26">
        <v>4022</v>
      </c>
      <c r="M4031" s="58">
        <v>11560538.830772443</v>
      </c>
      <c r="O4031" s="26">
        <v>4022</v>
      </c>
      <c r="P4031" s="58">
        <v>11560538.830772443</v>
      </c>
    </row>
    <row r="4032" spans="12:16" x14ac:dyDescent="0.3">
      <c r="L4032" s="26">
        <v>4023</v>
      </c>
      <c r="M4032" s="58">
        <v>17176899.170599036</v>
      </c>
      <c r="O4032" s="26">
        <v>4023</v>
      </c>
      <c r="P4032" s="58">
        <v>17176899.170599036</v>
      </c>
    </row>
    <row r="4033" spans="12:16" x14ac:dyDescent="0.3">
      <c r="L4033" s="26">
        <v>4024</v>
      </c>
      <c r="M4033" s="58">
        <v>0</v>
      </c>
      <c r="O4033" s="26">
        <v>4024</v>
      </c>
      <c r="P4033" s="58">
        <v>0</v>
      </c>
    </row>
    <row r="4034" spans="12:16" x14ac:dyDescent="0.3">
      <c r="L4034" s="26">
        <v>4025</v>
      </c>
      <c r="M4034" s="58">
        <v>0</v>
      </c>
      <c r="O4034" s="26">
        <v>4025</v>
      </c>
      <c r="P4034" s="58">
        <v>0</v>
      </c>
    </row>
    <row r="4035" spans="12:16" x14ac:dyDescent="0.3">
      <c r="L4035" s="26">
        <v>4026</v>
      </c>
      <c r="M4035" s="58">
        <v>19025134.260854769</v>
      </c>
      <c r="O4035" s="26">
        <v>4026</v>
      </c>
      <c r="P4035" s="58">
        <v>19025134.260854769</v>
      </c>
    </row>
    <row r="4036" spans="12:16" x14ac:dyDescent="0.3">
      <c r="L4036" s="26">
        <v>4027</v>
      </c>
      <c r="M4036" s="58">
        <v>7375961.9570189333</v>
      </c>
      <c r="O4036" s="26">
        <v>4027</v>
      </c>
      <c r="P4036" s="58">
        <v>7375961.9570189333</v>
      </c>
    </row>
    <row r="4037" spans="12:16" x14ac:dyDescent="0.3">
      <c r="L4037" s="26">
        <v>4028</v>
      </c>
      <c r="M4037" s="58">
        <v>29195706.589184336</v>
      </c>
      <c r="O4037" s="26">
        <v>4028</v>
      </c>
      <c r="P4037" s="58">
        <v>29195706.589184336</v>
      </c>
    </row>
    <row r="4038" spans="12:16" x14ac:dyDescent="0.3">
      <c r="L4038" s="26">
        <v>4029</v>
      </c>
      <c r="M4038" s="58">
        <v>0</v>
      </c>
      <c r="O4038" s="26">
        <v>4029</v>
      </c>
      <c r="P4038" s="58">
        <v>0</v>
      </c>
    </row>
    <row r="4039" spans="12:16" x14ac:dyDescent="0.3">
      <c r="L4039" s="26">
        <v>4030</v>
      </c>
      <c r="M4039" s="58">
        <v>0</v>
      </c>
      <c r="O4039" s="26">
        <v>4030</v>
      </c>
      <c r="P4039" s="58">
        <v>0</v>
      </c>
    </row>
    <row r="4040" spans="12:16" x14ac:dyDescent="0.3">
      <c r="L4040" s="26">
        <v>4031</v>
      </c>
      <c r="M4040" s="58">
        <v>0</v>
      </c>
      <c r="O4040" s="26">
        <v>4031</v>
      </c>
      <c r="P4040" s="58">
        <v>0</v>
      </c>
    </row>
    <row r="4041" spans="12:16" x14ac:dyDescent="0.3">
      <c r="L4041" s="26">
        <v>4032</v>
      </c>
      <c r="M4041" s="58">
        <v>32238941.594579142</v>
      </c>
      <c r="O4041" s="26">
        <v>4032</v>
      </c>
      <c r="P4041" s="58">
        <v>32238941.594579142</v>
      </c>
    </row>
    <row r="4042" spans="12:16" x14ac:dyDescent="0.3">
      <c r="L4042" s="26">
        <v>4033</v>
      </c>
      <c r="M4042" s="58">
        <v>25036211.834074762</v>
      </c>
      <c r="O4042" s="26">
        <v>4033</v>
      </c>
      <c r="P4042" s="58">
        <v>25036211.834074762</v>
      </c>
    </row>
    <row r="4043" spans="12:16" x14ac:dyDescent="0.3">
      <c r="L4043" s="26">
        <v>4034</v>
      </c>
      <c r="M4043" s="58">
        <v>0</v>
      </c>
      <c r="O4043" s="26">
        <v>4034</v>
      </c>
      <c r="P4043" s="58">
        <v>0</v>
      </c>
    </row>
    <row r="4044" spans="12:16" x14ac:dyDescent="0.3">
      <c r="L4044" s="26">
        <v>4035</v>
      </c>
      <c r="M4044" s="58">
        <v>15303928.598634725</v>
      </c>
      <c r="O4044" s="26">
        <v>4035</v>
      </c>
      <c r="P4044" s="58">
        <v>15303928.598634725</v>
      </c>
    </row>
    <row r="4045" spans="12:16" x14ac:dyDescent="0.3">
      <c r="L4045" s="26">
        <v>4036</v>
      </c>
      <c r="M4045" s="58">
        <v>0</v>
      </c>
      <c r="O4045" s="26">
        <v>4036</v>
      </c>
      <c r="P4045" s="58">
        <v>0</v>
      </c>
    </row>
    <row r="4046" spans="12:16" x14ac:dyDescent="0.3">
      <c r="L4046" s="26">
        <v>4037</v>
      </c>
      <c r="M4046" s="58">
        <v>40936179.314312056</v>
      </c>
      <c r="O4046" s="26">
        <v>4037</v>
      </c>
      <c r="P4046" s="58">
        <v>40936179.314312056</v>
      </c>
    </row>
    <row r="4047" spans="12:16" x14ac:dyDescent="0.3">
      <c r="L4047" s="26">
        <v>4038</v>
      </c>
      <c r="M4047" s="58">
        <v>14325385.880721899</v>
      </c>
      <c r="O4047" s="26">
        <v>4038</v>
      </c>
      <c r="P4047" s="58">
        <v>14325385.880721899</v>
      </c>
    </row>
    <row r="4048" spans="12:16" x14ac:dyDescent="0.3">
      <c r="L4048" s="26">
        <v>4039</v>
      </c>
      <c r="M4048" s="58">
        <v>15620826.306198215</v>
      </c>
      <c r="O4048" s="26">
        <v>4039</v>
      </c>
      <c r="P4048" s="58">
        <v>15620826.306198215</v>
      </c>
    </row>
    <row r="4049" spans="12:16" x14ac:dyDescent="0.3">
      <c r="L4049" s="26">
        <v>4040</v>
      </c>
      <c r="M4049" s="58">
        <v>37267090.414000496</v>
      </c>
      <c r="O4049" s="26">
        <v>4040</v>
      </c>
      <c r="P4049" s="58">
        <v>27280988.24389755</v>
      </c>
    </row>
    <row r="4050" spans="12:16" x14ac:dyDescent="0.3">
      <c r="L4050" s="26">
        <v>4041</v>
      </c>
      <c r="M4050" s="58">
        <v>26263982.58650732</v>
      </c>
      <c r="O4050" s="26">
        <v>4041</v>
      </c>
      <c r="P4050" s="58">
        <v>9568370.1222122852</v>
      </c>
    </row>
    <row r="4051" spans="12:16" x14ac:dyDescent="0.3">
      <c r="L4051" s="26">
        <v>4042</v>
      </c>
      <c r="M4051" s="58">
        <v>0</v>
      </c>
      <c r="O4051" s="26">
        <v>4042</v>
      </c>
      <c r="P4051" s="58">
        <v>0</v>
      </c>
    </row>
    <row r="4052" spans="12:16" x14ac:dyDescent="0.3">
      <c r="L4052" s="26">
        <v>4043</v>
      </c>
      <c r="M4052" s="58">
        <v>0</v>
      </c>
      <c r="O4052" s="26">
        <v>4043</v>
      </c>
      <c r="P4052" s="58">
        <v>0</v>
      </c>
    </row>
    <row r="4053" spans="12:16" x14ac:dyDescent="0.3">
      <c r="L4053" s="26">
        <v>4044</v>
      </c>
      <c r="M4053" s="58">
        <v>0</v>
      </c>
      <c r="O4053" s="26">
        <v>4044</v>
      </c>
      <c r="P4053" s="58">
        <v>0</v>
      </c>
    </row>
    <row r="4054" spans="12:16" x14ac:dyDescent="0.3">
      <c r="L4054" s="26">
        <v>4045</v>
      </c>
      <c r="M4054" s="58">
        <v>22524608.014825586</v>
      </c>
      <c r="O4054" s="26">
        <v>4045</v>
      </c>
      <c r="P4054" s="58">
        <v>22524608.014825586</v>
      </c>
    </row>
    <row r="4055" spans="12:16" x14ac:dyDescent="0.3">
      <c r="L4055" s="26">
        <v>4046</v>
      </c>
      <c r="M4055" s="58">
        <v>9916890.7199288253</v>
      </c>
      <c r="O4055" s="26">
        <v>4046</v>
      </c>
      <c r="P4055" s="58">
        <v>0</v>
      </c>
    </row>
    <row r="4056" spans="12:16" x14ac:dyDescent="0.3">
      <c r="L4056" s="26">
        <v>4047</v>
      </c>
      <c r="M4056" s="58">
        <v>10474145.584519509</v>
      </c>
      <c r="O4056" s="26">
        <v>4047</v>
      </c>
      <c r="P4056" s="58">
        <v>0</v>
      </c>
    </row>
    <row r="4057" spans="12:16" x14ac:dyDescent="0.3">
      <c r="L4057" s="26">
        <v>4048</v>
      </c>
      <c r="M4057" s="58">
        <v>0</v>
      </c>
      <c r="O4057" s="26">
        <v>4048</v>
      </c>
      <c r="P4057" s="58">
        <v>0</v>
      </c>
    </row>
    <row r="4058" spans="12:16" x14ac:dyDescent="0.3">
      <c r="L4058" s="26">
        <v>4049</v>
      </c>
      <c r="M4058" s="58">
        <v>0</v>
      </c>
      <c r="O4058" s="26">
        <v>4049</v>
      </c>
      <c r="P4058" s="58">
        <v>0</v>
      </c>
    </row>
    <row r="4059" spans="12:16" x14ac:dyDescent="0.3">
      <c r="L4059" s="26">
        <v>4050</v>
      </c>
      <c r="M4059" s="58">
        <v>6369163.3378916746</v>
      </c>
      <c r="O4059" s="26">
        <v>4050</v>
      </c>
      <c r="P4059" s="58">
        <v>6369163.3378916746</v>
      </c>
    </row>
    <row r="4060" spans="12:16" x14ac:dyDescent="0.3">
      <c r="L4060" s="26">
        <v>4051</v>
      </c>
      <c r="M4060" s="58">
        <v>9052901.9264970813</v>
      </c>
      <c r="O4060" s="26">
        <v>4051</v>
      </c>
      <c r="P4060" s="58">
        <v>0</v>
      </c>
    </row>
    <row r="4061" spans="12:16" x14ac:dyDescent="0.3">
      <c r="L4061" s="26">
        <v>4052</v>
      </c>
      <c r="M4061" s="58">
        <v>9825286.1115871873</v>
      </c>
      <c r="O4061" s="26">
        <v>4052</v>
      </c>
      <c r="P4061" s="58">
        <v>9825286.1115871873</v>
      </c>
    </row>
    <row r="4062" spans="12:16" x14ac:dyDescent="0.3">
      <c r="L4062" s="26">
        <v>4053</v>
      </c>
      <c r="M4062" s="58">
        <v>0</v>
      </c>
      <c r="O4062" s="26">
        <v>4053</v>
      </c>
      <c r="P4062" s="58">
        <v>0</v>
      </c>
    </row>
    <row r="4063" spans="12:16" x14ac:dyDescent="0.3">
      <c r="L4063" s="26">
        <v>4054</v>
      </c>
      <c r="M4063" s="58">
        <v>69040760.083770648</v>
      </c>
      <c r="O4063" s="26">
        <v>4054</v>
      </c>
      <c r="P4063" s="58">
        <v>69040760.083770648</v>
      </c>
    </row>
    <row r="4064" spans="12:16" x14ac:dyDescent="0.3">
      <c r="L4064" s="26">
        <v>4055</v>
      </c>
      <c r="M4064" s="58">
        <v>15717072.858971622</v>
      </c>
      <c r="O4064" s="26">
        <v>4055</v>
      </c>
      <c r="P4064" s="58">
        <v>15717072.858971622</v>
      </c>
    </row>
    <row r="4065" spans="12:16" x14ac:dyDescent="0.3">
      <c r="L4065" s="26">
        <v>4056</v>
      </c>
      <c r="M4065" s="58">
        <v>0</v>
      </c>
      <c r="O4065" s="26">
        <v>4056</v>
      </c>
      <c r="P4065" s="58">
        <v>0</v>
      </c>
    </row>
    <row r="4066" spans="12:16" x14ac:dyDescent="0.3">
      <c r="L4066" s="26">
        <v>4057</v>
      </c>
      <c r="M4066" s="58">
        <v>0</v>
      </c>
      <c r="O4066" s="26">
        <v>4057</v>
      </c>
      <c r="P4066" s="58">
        <v>0</v>
      </c>
    </row>
    <row r="4067" spans="12:16" x14ac:dyDescent="0.3">
      <c r="L4067" s="26">
        <v>4058</v>
      </c>
      <c r="M4067" s="58">
        <v>19227852.407803606</v>
      </c>
      <c r="O4067" s="26">
        <v>4058</v>
      </c>
      <c r="P4067" s="58">
        <v>19227852.407803606</v>
      </c>
    </row>
    <row r="4068" spans="12:16" x14ac:dyDescent="0.3">
      <c r="L4068" s="26">
        <v>4059</v>
      </c>
      <c r="M4068" s="58">
        <v>23306934.061038792</v>
      </c>
      <c r="O4068" s="26">
        <v>4059</v>
      </c>
      <c r="P4068" s="58">
        <v>23306934.061038792</v>
      </c>
    </row>
    <row r="4069" spans="12:16" x14ac:dyDescent="0.3">
      <c r="L4069" s="26">
        <v>4060</v>
      </c>
      <c r="M4069" s="58">
        <v>13781005.698882539</v>
      </c>
      <c r="O4069" s="26">
        <v>4060</v>
      </c>
      <c r="P4069" s="58">
        <v>13781005.698882539</v>
      </c>
    </row>
    <row r="4070" spans="12:16" x14ac:dyDescent="0.3">
      <c r="L4070" s="26">
        <v>4061</v>
      </c>
      <c r="M4070" s="58">
        <v>10299163.538229067</v>
      </c>
      <c r="O4070" s="26">
        <v>4061</v>
      </c>
      <c r="P4070" s="58">
        <v>10299163.538229067</v>
      </c>
    </row>
    <row r="4071" spans="12:16" x14ac:dyDescent="0.3">
      <c r="L4071" s="26">
        <v>4062</v>
      </c>
      <c r="M4071" s="58">
        <v>17621432.043019623</v>
      </c>
      <c r="O4071" s="26">
        <v>4062</v>
      </c>
      <c r="P4071" s="58">
        <v>6307914.8373880619</v>
      </c>
    </row>
    <row r="4072" spans="12:16" x14ac:dyDescent="0.3">
      <c r="L4072" s="26">
        <v>4063</v>
      </c>
      <c r="M4072" s="58">
        <v>22128996.651888326</v>
      </c>
      <c r="O4072" s="26">
        <v>4063</v>
      </c>
      <c r="P4072" s="58">
        <v>22128996.651888326</v>
      </c>
    </row>
    <row r="4073" spans="12:16" x14ac:dyDescent="0.3">
      <c r="L4073" s="26">
        <v>4064</v>
      </c>
      <c r="M4073" s="58">
        <v>0</v>
      </c>
      <c r="O4073" s="26">
        <v>4064</v>
      </c>
      <c r="P4073" s="58">
        <v>0</v>
      </c>
    </row>
    <row r="4074" spans="12:16" x14ac:dyDescent="0.3">
      <c r="L4074" s="26">
        <v>4065</v>
      </c>
      <c r="M4074" s="58">
        <v>0</v>
      </c>
      <c r="O4074" s="26">
        <v>4065</v>
      </c>
      <c r="P4074" s="58">
        <v>0</v>
      </c>
    </row>
    <row r="4075" spans="12:16" x14ac:dyDescent="0.3">
      <c r="L4075" s="26">
        <v>4066</v>
      </c>
      <c r="M4075" s="58">
        <v>10274038.37472249</v>
      </c>
      <c r="O4075" s="26">
        <v>4066</v>
      </c>
      <c r="P4075" s="58">
        <v>10274038.37472249</v>
      </c>
    </row>
    <row r="4076" spans="12:16" x14ac:dyDescent="0.3">
      <c r="L4076" s="26">
        <v>4067</v>
      </c>
      <c r="M4076" s="58">
        <v>48061640.905159101</v>
      </c>
      <c r="O4076" s="26">
        <v>4067</v>
      </c>
      <c r="P4076" s="58">
        <v>26956084.433525767</v>
      </c>
    </row>
    <row r="4077" spans="12:16" x14ac:dyDescent="0.3">
      <c r="L4077" s="26">
        <v>4068</v>
      </c>
      <c r="M4077" s="58">
        <v>0</v>
      </c>
      <c r="O4077" s="26">
        <v>4068</v>
      </c>
      <c r="P4077" s="58">
        <v>0</v>
      </c>
    </row>
    <row r="4078" spans="12:16" x14ac:dyDescent="0.3">
      <c r="L4078" s="26">
        <v>4069</v>
      </c>
      <c r="M4078" s="58">
        <v>15168979.366394224</v>
      </c>
      <c r="O4078" s="26">
        <v>4069</v>
      </c>
      <c r="P4078" s="58">
        <v>15168979.366394224</v>
      </c>
    </row>
    <row r="4079" spans="12:16" x14ac:dyDescent="0.3">
      <c r="L4079" s="26">
        <v>4070</v>
      </c>
      <c r="M4079" s="58">
        <v>20315529.235583782</v>
      </c>
      <c r="O4079" s="26">
        <v>4070</v>
      </c>
      <c r="P4079" s="58">
        <v>20315529.235583782</v>
      </c>
    </row>
    <row r="4080" spans="12:16" x14ac:dyDescent="0.3">
      <c r="L4080" s="26">
        <v>4071</v>
      </c>
      <c r="M4080" s="58">
        <v>11546841.08581662</v>
      </c>
      <c r="O4080" s="26">
        <v>4071</v>
      </c>
      <c r="P4080" s="58">
        <v>11546841.08581662</v>
      </c>
    </row>
    <row r="4081" spans="12:16" x14ac:dyDescent="0.3">
      <c r="L4081" s="26">
        <v>4072</v>
      </c>
      <c r="M4081" s="58">
        <v>7470099.4567187773</v>
      </c>
      <c r="O4081" s="26">
        <v>4072</v>
      </c>
      <c r="P4081" s="58">
        <v>7470099.4567187773</v>
      </c>
    </row>
    <row r="4082" spans="12:16" x14ac:dyDescent="0.3">
      <c r="L4082" s="26">
        <v>4073</v>
      </c>
      <c r="M4082" s="58">
        <v>0</v>
      </c>
      <c r="O4082" s="26">
        <v>4073</v>
      </c>
      <c r="P4082" s="58">
        <v>0</v>
      </c>
    </row>
    <row r="4083" spans="12:16" x14ac:dyDescent="0.3">
      <c r="L4083" s="26">
        <v>4074</v>
      </c>
      <c r="M4083" s="58">
        <v>13898912.69217382</v>
      </c>
      <c r="O4083" s="26">
        <v>4074</v>
      </c>
      <c r="P4083" s="58">
        <v>13898912.69217382</v>
      </c>
    </row>
    <row r="4084" spans="12:16" x14ac:dyDescent="0.3">
      <c r="L4084" s="26">
        <v>4075</v>
      </c>
      <c r="M4084" s="58">
        <v>17835644.456610471</v>
      </c>
      <c r="O4084" s="26">
        <v>4075</v>
      </c>
      <c r="P4084" s="58">
        <v>0</v>
      </c>
    </row>
    <row r="4085" spans="12:16" x14ac:dyDescent="0.3">
      <c r="L4085" s="26">
        <v>4076</v>
      </c>
      <c r="M4085" s="58">
        <v>0</v>
      </c>
      <c r="O4085" s="26">
        <v>4076</v>
      </c>
      <c r="P4085" s="58">
        <v>0</v>
      </c>
    </row>
    <row r="4086" spans="12:16" x14ac:dyDescent="0.3">
      <c r="L4086" s="26">
        <v>4077</v>
      </c>
      <c r="M4086" s="58">
        <v>8898094.9282159768</v>
      </c>
      <c r="O4086" s="26">
        <v>4077</v>
      </c>
      <c r="P4086" s="58">
        <v>8898094.9282159768</v>
      </c>
    </row>
    <row r="4087" spans="12:16" x14ac:dyDescent="0.3">
      <c r="L4087" s="26">
        <v>4078</v>
      </c>
      <c r="M4087" s="58">
        <v>18444509.867094096</v>
      </c>
      <c r="O4087" s="26">
        <v>4078</v>
      </c>
      <c r="P4087" s="58">
        <v>18444509.867094096</v>
      </c>
    </row>
    <row r="4088" spans="12:16" x14ac:dyDescent="0.3">
      <c r="L4088" s="26">
        <v>4079</v>
      </c>
      <c r="M4088" s="58">
        <v>20167288.624284849</v>
      </c>
      <c r="O4088" s="26">
        <v>4079</v>
      </c>
      <c r="P4088" s="58">
        <v>20167288.624284849</v>
      </c>
    </row>
    <row r="4089" spans="12:16" x14ac:dyDescent="0.3">
      <c r="L4089" s="26">
        <v>4080</v>
      </c>
      <c r="M4089" s="58">
        <v>0</v>
      </c>
      <c r="O4089" s="26">
        <v>4080</v>
      </c>
      <c r="P4089" s="58">
        <v>0</v>
      </c>
    </row>
    <row r="4090" spans="12:16" x14ac:dyDescent="0.3">
      <c r="L4090" s="26">
        <v>4081</v>
      </c>
      <c r="M4090" s="58">
        <v>0</v>
      </c>
      <c r="O4090" s="26">
        <v>4081</v>
      </c>
      <c r="P4090" s="58">
        <v>0</v>
      </c>
    </row>
    <row r="4091" spans="12:16" x14ac:dyDescent="0.3">
      <c r="L4091" s="26">
        <v>4082</v>
      </c>
      <c r="M4091" s="58">
        <v>18759695.487333834</v>
      </c>
      <c r="O4091" s="26">
        <v>4082</v>
      </c>
      <c r="P4091" s="58">
        <v>0</v>
      </c>
    </row>
    <row r="4092" spans="12:16" x14ac:dyDescent="0.3">
      <c r="L4092" s="26">
        <v>4083</v>
      </c>
      <c r="M4092" s="58">
        <v>12796685.348278509</v>
      </c>
      <c r="O4092" s="26">
        <v>4083</v>
      </c>
      <c r="P4092" s="58">
        <v>12796685.348278509</v>
      </c>
    </row>
    <row r="4093" spans="12:16" x14ac:dyDescent="0.3">
      <c r="L4093" s="26">
        <v>4084</v>
      </c>
      <c r="M4093" s="58">
        <v>4858946.4627857525</v>
      </c>
      <c r="O4093" s="26">
        <v>4084</v>
      </c>
      <c r="P4093" s="58">
        <v>4858946.4627857525</v>
      </c>
    </row>
    <row r="4094" spans="12:16" x14ac:dyDescent="0.3">
      <c r="L4094" s="26">
        <v>4085</v>
      </c>
      <c r="M4094" s="58">
        <v>11692338.029898411</v>
      </c>
      <c r="O4094" s="26">
        <v>4085</v>
      </c>
      <c r="P4094" s="58">
        <v>0</v>
      </c>
    </row>
    <row r="4095" spans="12:16" x14ac:dyDescent="0.3">
      <c r="L4095" s="26">
        <v>4086</v>
      </c>
      <c r="M4095" s="58">
        <v>0</v>
      </c>
      <c r="O4095" s="26">
        <v>4086</v>
      </c>
      <c r="P4095" s="58">
        <v>0</v>
      </c>
    </row>
    <row r="4096" spans="12:16" x14ac:dyDescent="0.3">
      <c r="L4096" s="26">
        <v>4087</v>
      </c>
      <c r="M4096" s="58">
        <v>0</v>
      </c>
      <c r="O4096" s="26">
        <v>4087</v>
      </c>
      <c r="P4096" s="58">
        <v>0</v>
      </c>
    </row>
    <row r="4097" spans="12:16" x14ac:dyDescent="0.3">
      <c r="L4097" s="26">
        <v>4088</v>
      </c>
      <c r="M4097" s="58">
        <v>0</v>
      </c>
      <c r="O4097" s="26">
        <v>4088</v>
      </c>
      <c r="P4097" s="58">
        <v>0</v>
      </c>
    </row>
    <row r="4098" spans="12:16" x14ac:dyDescent="0.3">
      <c r="L4098" s="26">
        <v>4089</v>
      </c>
      <c r="M4098" s="58">
        <v>0</v>
      </c>
      <c r="O4098" s="26">
        <v>4089</v>
      </c>
      <c r="P4098" s="58">
        <v>0</v>
      </c>
    </row>
    <row r="4099" spans="12:16" x14ac:dyDescent="0.3">
      <c r="L4099" s="26">
        <v>4090</v>
      </c>
      <c r="M4099" s="58">
        <v>17458868.210174542</v>
      </c>
      <c r="O4099" s="26">
        <v>4090</v>
      </c>
      <c r="P4099" s="58">
        <v>17458868.210174542</v>
      </c>
    </row>
    <row r="4100" spans="12:16" x14ac:dyDescent="0.3">
      <c r="L4100" s="26">
        <v>4091</v>
      </c>
      <c r="M4100" s="58">
        <v>0</v>
      </c>
      <c r="O4100" s="26">
        <v>4091</v>
      </c>
      <c r="P4100" s="58">
        <v>0</v>
      </c>
    </row>
    <row r="4101" spans="12:16" x14ac:dyDescent="0.3">
      <c r="L4101" s="26">
        <v>4092</v>
      </c>
      <c r="M4101" s="58">
        <v>0</v>
      </c>
      <c r="O4101" s="26">
        <v>4092</v>
      </c>
      <c r="P4101" s="58">
        <v>0</v>
      </c>
    </row>
    <row r="4102" spans="12:16" x14ac:dyDescent="0.3">
      <c r="L4102" s="26">
        <v>4093</v>
      </c>
      <c r="M4102" s="58">
        <v>9752485.2777337749</v>
      </c>
      <c r="O4102" s="26">
        <v>4093</v>
      </c>
      <c r="P4102" s="58">
        <v>9752485.2777337749</v>
      </c>
    </row>
    <row r="4103" spans="12:16" x14ac:dyDescent="0.3">
      <c r="L4103" s="26">
        <v>4094</v>
      </c>
      <c r="M4103" s="58">
        <v>0</v>
      </c>
      <c r="O4103" s="26">
        <v>4094</v>
      </c>
      <c r="P4103" s="58">
        <v>0</v>
      </c>
    </row>
    <row r="4104" spans="12:16" x14ac:dyDescent="0.3">
      <c r="L4104" s="26">
        <v>4095</v>
      </c>
      <c r="M4104" s="58">
        <v>0</v>
      </c>
      <c r="O4104" s="26">
        <v>4095</v>
      </c>
      <c r="P4104" s="58">
        <v>0</v>
      </c>
    </row>
    <row r="4105" spans="12:16" x14ac:dyDescent="0.3">
      <c r="L4105" s="26">
        <v>4096</v>
      </c>
      <c r="M4105" s="58">
        <v>0</v>
      </c>
      <c r="O4105" s="26">
        <v>4096</v>
      </c>
      <c r="P4105" s="58">
        <v>0</v>
      </c>
    </row>
    <row r="4106" spans="12:16" x14ac:dyDescent="0.3">
      <c r="L4106" s="26">
        <v>4097</v>
      </c>
      <c r="M4106" s="58">
        <v>0</v>
      </c>
      <c r="O4106" s="26">
        <v>4097</v>
      </c>
      <c r="P4106" s="58">
        <v>0</v>
      </c>
    </row>
    <row r="4107" spans="12:16" x14ac:dyDescent="0.3">
      <c r="L4107" s="26">
        <v>4098</v>
      </c>
      <c r="M4107" s="58">
        <v>0</v>
      </c>
      <c r="O4107" s="26">
        <v>4098</v>
      </c>
      <c r="P4107" s="58">
        <v>0</v>
      </c>
    </row>
    <row r="4108" spans="12:16" x14ac:dyDescent="0.3">
      <c r="L4108" s="26">
        <v>4099</v>
      </c>
      <c r="M4108" s="58">
        <v>9650240.2037944142</v>
      </c>
      <c r="O4108" s="26">
        <v>4099</v>
      </c>
      <c r="P4108" s="58">
        <v>0</v>
      </c>
    </row>
    <row r="4109" spans="12:16" x14ac:dyDescent="0.3">
      <c r="L4109" s="26">
        <v>4100</v>
      </c>
      <c r="M4109" s="58">
        <v>10201552.622817507</v>
      </c>
      <c r="O4109" s="26">
        <v>4100</v>
      </c>
      <c r="P4109" s="58">
        <v>10201552.622817507</v>
      </c>
    </row>
    <row r="4110" spans="12:16" x14ac:dyDescent="0.3">
      <c r="L4110" s="26">
        <v>4101</v>
      </c>
      <c r="M4110" s="58">
        <v>0</v>
      </c>
      <c r="O4110" s="26">
        <v>4101</v>
      </c>
      <c r="P4110" s="58">
        <v>0</v>
      </c>
    </row>
    <row r="4111" spans="12:16" x14ac:dyDescent="0.3">
      <c r="L4111" s="26">
        <v>4102</v>
      </c>
      <c r="M4111" s="58">
        <v>4894441.2148618596</v>
      </c>
      <c r="O4111" s="26">
        <v>4102</v>
      </c>
      <c r="P4111" s="58">
        <v>4894441.2148618596</v>
      </c>
    </row>
    <row r="4112" spans="12:16" x14ac:dyDescent="0.3">
      <c r="L4112" s="26">
        <v>4103</v>
      </c>
      <c r="M4112" s="58">
        <v>16536394.879794938</v>
      </c>
      <c r="O4112" s="26">
        <v>4103</v>
      </c>
      <c r="P4112" s="58">
        <v>0</v>
      </c>
    </row>
    <row r="4113" spans="12:16" x14ac:dyDescent="0.3">
      <c r="L4113" s="26">
        <v>4104</v>
      </c>
      <c r="M4113" s="58">
        <v>22676731.905264612</v>
      </c>
      <c r="O4113" s="26">
        <v>4104</v>
      </c>
      <c r="P4113" s="58">
        <v>0</v>
      </c>
    </row>
    <row r="4114" spans="12:16" x14ac:dyDescent="0.3">
      <c r="L4114" s="26">
        <v>4105</v>
      </c>
      <c r="M4114" s="58">
        <v>28612137.221598394</v>
      </c>
      <c r="O4114" s="26">
        <v>4105</v>
      </c>
      <c r="P4114" s="58">
        <v>18204124.801377635</v>
      </c>
    </row>
    <row r="4115" spans="12:16" x14ac:dyDescent="0.3">
      <c r="L4115" s="26">
        <v>4106</v>
      </c>
      <c r="M4115" s="58">
        <v>20086573.190263279</v>
      </c>
      <c r="O4115" s="26">
        <v>4106</v>
      </c>
      <c r="P4115" s="58">
        <v>20086573.190263279</v>
      </c>
    </row>
    <row r="4116" spans="12:16" x14ac:dyDescent="0.3">
      <c r="L4116" s="26">
        <v>4107</v>
      </c>
      <c r="M4116" s="58">
        <v>0</v>
      </c>
      <c r="O4116" s="26">
        <v>4107</v>
      </c>
      <c r="P4116" s="58">
        <v>0</v>
      </c>
    </row>
    <row r="4117" spans="12:16" x14ac:dyDescent="0.3">
      <c r="L4117" s="26">
        <v>4108</v>
      </c>
      <c r="M4117" s="58">
        <v>11514789.037120832</v>
      </c>
      <c r="O4117" s="26">
        <v>4108</v>
      </c>
      <c r="P4117" s="58">
        <v>0</v>
      </c>
    </row>
    <row r="4118" spans="12:16" x14ac:dyDescent="0.3">
      <c r="L4118" s="26">
        <v>4109</v>
      </c>
      <c r="M4118" s="58">
        <v>0</v>
      </c>
      <c r="O4118" s="26">
        <v>4109</v>
      </c>
      <c r="P4118" s="58">
        <v>0</v>
      </c>
    </row>
    <row r="4119" spans="12:16" x14ac:dyDescent="0.3">
      <c r="L4119" s="26">
        <v>4110</v>
      </c>
      <c r="M4119" s="58">
        <v>30571826.807023209</v>
      </c>
      <c r="O4119" s="26">
        <v>4110</v>
      </c>
      <c r="P4119" s="58">
        <v>30571826.807023209</v>
      </c>
    </row>
    <row r="4120" spans="12:16" x14ac:dyDescent="0.3">
      <c r="L4120" s="26">
        <v>4111</v>
      </c>
      <c r="M4120" s="58">
        <v>7759191.0161670884</v>
      </c>
      <c r="O4120" s="26">
        <v>4111</v>
      </c>
      <c r="P4120" s="58">
        <v>0</v>
      </c>
    </row>
    <row r="4121" spans="12:16" x14ac:dyDescent="0.3">
      <c r="L4121" s="26">
        <v>4112</v>
      </c>
      <c r="M4121" s="58">
        <v>0</v>
      </c>
      <c r="O4121" s="26">
        <v>4112</v>
      </c>
      <c r="P4121" s="58">
        <v>0</v>
      </c>
    </row>
    <row r="4122" spans="12:16" x14ac:dyDescent="0.3">
      <c r="L4122" s="26">
        <v>4113</v>
      </c>
      <c r="M4122" s="58">
        <v>46413588.53820955</v>
      </c>
      <c r="O4122" s="26">
        <v>4113</v>
      </c>
      <c r="P4122" s="58">
        <v>46413588.53820955</v>
      </c>
    </row>
    <row r="4123" spans="12:16" x14ac:dyDescent="0.3">
      <c r="L4123" s="26">
        <v>4114</v>
      </c>
      <c r="M4123" s="58">
        <v>21586829.948443703</v>
      </c>
      <c r="O4123" s="26">
        <v>4114</v>
      </c>
      <c r="P4123" s="58">
        <v>21586829.948443703</v>
      </c>
    </row>
    <row r="4124" spans="12:16" x14ac:dyDescent="0.3">
      <c r="L4124" s="26">
        <v>4115</v>
      </c>
      <c r="M4124" s="58">
        <v>22544752.467251051</v>
      </c>
      <c r="O4124" s="26">
        <v>4115</v>
      </c>
      <c r="P4124" s="58">
        <v>11140122.298125517</v>
      </c>
    </row>
    <row r="4125" spans="12:16" x14ac:dyDescent="0.3">
      <c r="L4125" s="26">
        <v>4116</v>
      </c>
      <c r="M4125" s="58">
        <v>0</v>
      </c>
      <c r="O4125" s="26">
        <v>4116</v>
      </c>
      <c r="P4125" s="58">
        <v>0</v>
      </c>
    </row>
    <row r="4126" spans="12:16" x14ac:dyDescent="0.3">
      <c r="L4126" s="26">
        <v>4117</v>
      </c>
      <c r="M4126" s="58">
        <v>0</v>
      </c>
      <c r="O4126" s="26">
        <v>4117</v>
      </c>
      <c r="P4126" s="58">
        <v>0</v>
      </c>
    </row>
    <row r="4127" spans="12:16" x14ac:dyDescent="0.3">
      <c r="L4127" s="26">
        <v>4118</v>
      </c>
      <c r="M4127" s="58">
        <v>0</v>
      </c>
      <c r="O4127" s="26">
        <v>4118</v>
      </c>
      <c r="P4127" s="58">
        <v>0</v>
      </c>
    </row>
    <row r="4128" spans="12:16" x14ac:dyDescent="0.3">
      <c r="L4128" s="26">
        <v>4119</v>
      </c>
      <c r="M4128" s="58">
        <v>0</v>
      </c>
      <c r="O4128" s="26">
        <v>4119</v>
      </c>
      <c r="P4128" s="58">
        <v>0</v>
      </c>
    </row>
    <row r="4129" spans="12:16" x14ac:dyDescent="0.3">
      <c r="L4129" s="26">
        <v>4120</v>
      </c>
      <c r="M4129" s="58">
        <v>13502724.355971908</v>
      </c>
      <c r="O4129" s="26">
        <v>4120</v>
      </c>
      <c r="P4129" s="58">
        <v>13502724.355971908</v>
      </c>
    </row>
    <row r="4130" spans="12:16" x14ac:dyDescent="0.3">
      <c r="L4130" s="26">
        <v>4121</v>
      </c>
      <c r="M4130" s="58">
        <v>0</v>
      </c>
      <c r="O4130" s="26">
        <v>4121</v>
      </c>
      <c r="P4130" s="58">
        <v>0</v>
      </c>
    </row>
    <row r="4131" spans="12:16" x14ac:dyDescent="0.3">
      <c r="L4131" s="26">
        <v>4122</v>
      </c>
      <c r="M4131" s="58">
        <v>11416913.765807671</v>
      </c>
      <c r="O4131" s="26">
        <v>4122</v>
      </c>
      <c r="P4131" s="58">
        <v>0</v>
      </c>
    </row>
    <row r="4132" spans="12:16" x14ac:dyDescent="0.3">
      <c r="L4132" s="26">
        <v>4123</v>
      </c>
      <c r="M4132" s="58">
        <v>0</v>
      </c>
      <c r="O4132" s="26">
        <v>4123</v>
      </c>
      <c r="P4132" s="58">
        <v>0</v>
      </c>
    </row>
    <row r="4133" spans="12:16" x14ac:dyDescent="0.3">
      <c r="L4133" s="26">
        <v>4124</v>
      </c>
      <c r="M4133" s="58">
        <v>5142777.3565352224</v>
      </c>
      <c r="O4133" s="26">
        <v>4124</v>
      </c>
      <c r="P4133" s="58">
        <v>5142777.3565352224</v>
      </c>
    </row>
    <row r="4134" spans="12:16" x14ac:dyDescent="0.3">
      <c r="L4134" s="26">
        <v>4125</v>
      </c>
      <c r="M4134" s="58">
        <v>7405915.2759067193</v>
      </c>
      <c r="O4134" s="26">
        <v>4125</v>
      </c>
      <c r="P4134" s="58">
        <v>7405915.2759067193</v>
      </c>
    </row>
    <row r="4135" spans="12:16" x14ac:dyDescent="0.3">
      <c r="L4135" s="26">
        <v>4126</v>
      </c>
      <c r="M4135" s="58">
        <v>6209675.8883924261</v>
      </c>
      <c r="O4135" s="26">
        <v>4126</v>
      </c>
      <c r="P4135" s="58">
        <v>6209675.8883924261</v>
      </c>
    </row>
    <row r="4136" spans="12:16" x14ac:dyDescent="0.3">
      <c r="L4136" s="26">
        <v>4127</v>
      </c>
      <c r="M4136" s="58">
        <v>0</v>
      </c>
      <c r="O4136" s="26">
        <v>4127</v>
      </c>
      <c r="P4136" s="58">
        <v>0</v>
      </c>
    </row>
    <row r="4137" spans="12:16" x14ac:dyDescent="0.3">
      <c r="L4137" s="26">
        <v>4128</v>
      </c>
      <c r="M4137" s="58">
        <v>41372109.706778005</v>
      </c>
      <c r="O4137" s="26">
        <v>4128</v>
      </c>
      <c r="P4137" s="58">
        <v>35731341.471002273</v>
      </c>
    </row>
    <row r="4138" spans="12:16" x14ac:dyDescent="0.3">
      <c r="L4138" s="26">
        <v>4129</v>
      </c>
      <c r="M4138" s="58">
        <v>6326280.2607816802</v>
      </c>
      <c r="O4138" s="26">
        <v>4129</v>
      </c>
      <c r="P4138" s="58">
        <v>6326280.2607816802</v>
      </c>
    </row>
    <row r="4139" spans="12:16" x14ac:dyDescent="0.3">
      <c r="L4139" s="26">
        <v>4130</v>
      </c>
      <c r="M4139" s="58">
        <v>0</v>
      </c>
      <c r="O4139" s="26">
        <v>4130</v>
      </c>
      <c r="P4139" s="58">
        <v>0</v>
      </c>
    </row>
    <row r="4140" spans="12:16" x14ac:dyDescent="0.3">
      <c r="L4140" s="26">
        <v>4131</v>
      </c>
      <c r="M4140" s="58">
        <v>8658881.3302784134</v>
      </c>
      <c r="O4140" s="26">
        <v>4131</v>
      </c>
      <c r="P4140" s="58">
        <v>8658881.3302784134</v>
      </c>
    </row>
    <row r="4141" spans="12:16" x14ac:dyDescent="0.3">
      <c r="L4141" s="26">
        <v>4132</v>
      </c>
      <c r="M4141" s="58">
        <v>0</v>
      </c>
      <c r="O4141" s="26">
        <v>4132</v>
      </c>
      <c r="P4141" s="58">
        <v>0</v>
      </c>
    </row>
    <row r="4142" spans="12:16" x14ac:dyDescent="0.3">
      <c r="L4142" s="26">
        <v>4133</v>
      </c>
      <c r="M4142" s="58">
        <v>0</v>
      </c>
      <c r="O4142" s="26">
        <v>4133</v>
      </c>
      <c r="P4142" s="58">
        <v>0</v>
      </c>
    </row>
    <row r="4143" spans="12:16" x14ac:dyDescent="0.3">
      <c r="L4143" s="26">
        <v>4134</v>
      </c>
      <c r="M4143" s="58">
        <v>12684125.461794747</v>
      </c>
      <c r="O4143" s="26">
        <v>4134</v>
      </c>
      <c r="P4143" s="58">
        <v>12684125.461794747</v>
      </c>
    </row>
    <row r="4144" spans="12:16" x14ac:dyDescent="0.3">
      <c r="L4144" s="26">
        <v>4135</v>
      </c>
      <c r="M4144" s="58">
        <v>9380734.2106037438</v>
      </c>
      <c r="O4144" s="26">
        <v>4135</v>
      </c>
      <c r="P4144" s="58">
        <v>0</v>
      </c>
    </row>
    <row r="4145" spans="12:16" x14ac:dyDescent="0.3">
      <c r="L4145" s="26">
        <v>4136</v>
      </c>
      <c r="M4145" s="58">
        <v>19844574.450715747</v>
      </c>
      <c r="O4145" s="26">
        <v>4136</v>
      </c>
      <c r="P4145" s="58">
        <v>19844574.450715747</v>
      </c>
    </row>
    <row r="4146" spans="12:16" x14ac:dyDescent="0.3">
      <c r="L4146" s="26">
        <v>4137</v>
      </c>
      <c r="M4146" s="58">
        <v>0</v>
      </c>
      <c r="O4146" s="26">
        <v>4137</v>
      </c>
      <c r="P4146" s="58">
        <v>0</v>
      </c>
    </row>
    <row r="4147" spans="12:16" x14ac:dyDescent="0.3">
      <c r="L4147" s="26">
        <v>4138</v>
      </c>
      <c r="M4147" s="58">
        <v>34507301.003366068</v>
      </c>
      <c r="O4147" s="26">
        <v>4138</v>
      </c>
      <c r="P4147" s="58">
        <v>34507301.003366068</v>
      </c>
    </row>
    <row r="4148" spans="12:16" x14ac:dyDescent="0.3">
      <c r="L4148" s="26">
        <v>4139</v>
      </c>
      <c r="M4148" s="58">
        <v>8297822.8413452469</v>
      </c>
      <c r="O4148" s="26">
        <v>4139</v>
      </c>
      <c r="P4148" s="58">
        <v>8297822.8413452469</v>
      </c>
    </row>
    <row r="4149" spans="12:16" x14ac:dyDescent="0.3">
      <c r="L4149" s="26">
        <v>4140</v>
      </c>
      <c r="M4149" s="58">
        <v>29061187.029268622</v>
      </c>
      <c r="O4149" s="26">
        <v>4140</v>
      </c>
      <c r="P4149" s="58">
        <v>29061187.029268622</v>
      </c>
    </row>
    <row r="4150" spans="12:16" x14ac:dyDescent="0.3">
      <c r="L4150" s="26">
        <v>4141</v>
      </c>
      <c r="M4150" s="58">
        <v>35484636.318876877</v>
      </c>
      <c r="O4150" s="26">
        <v>4141</v>
      </c>
      <c r="P4150" s="58">
        <v>35484636.318876877</v>
      </c>
    </row>
    <row r="4151" spans="12:16" x14ac:dyDescent="0.3">
      <c r="L4151" s="26">
        <v>4142</v>
      </c>
      <c r="M4151" s="58">
        <v>17412844.392352726</v>
      </c>
      <c r="O4151" s="26">
        <v>4142</v>
      </c>
      <c r="P4151" s="58">
        <v>17412844.392352726</v>
      </c>
    </row>
    <row r="4152" spans="12:16" x14ac:dyDescent="0.3">
      <c r="L4152" s="26">
        <v>4143</v>
      </c>
      <c r="M4152" s="58">
        <v>7792467.1538425824</v>
      </c>
      <c r="O4152" s="26">
        <v>4143</v>
      </c>
      <c r="P4152" s="58">
        <v>7792467.1538425824</v>
      </c>
    </row>
    <row r="4153" spans="12:16" x14ac:dyDescent="0.3">
      <c r="L4153" s="26">
        <v>4144</v>
      </c>
      <c r="M4153" s="58">
        <v>7983457.9488534322</v>
      </c>
      <c r="O4153" s="26">
        <v>4144</v>
      </c>
      <c r="P4153" s="58">
        <v>7983457.9488534322</v>
      </c>
    </row>
    <row r="4154" spans="12:16" x14ac:dyDescent="0.3">
      <c r="L4154" s="26">
        <v>4145</v>
      </c>
      <c r="M4154" s="58">
        <v>0</v>
      </c>
      <c r="O4154" s="26">
        <v>4145</v>
      </c>
      <c r="P4154" s="58">
        <v>0</v>
      </c>
    </row>
    <row r="4155" spans="12:16" x14ac:dyDescent="0.3">
      <c r="L4155" s="26">
        <v>4146</v>
      </c>
      <c r="M4155" s="58">
        <v>7026002.7588686328</v>
      </c>
      <c r="O4155" s="26">
        <v>4146</v>
      </c>
      <c r="P4155" s="58">
        <v>7026002.7588686328</v>
      </c>
    </row>
    <row r="4156" spans="12:16" x14ac:dyDescent="0.3">
      <c r="L4156" s="26">
        <v>4147</v>
      </c>
      <c r="M4156" s="58">
        <v>0</v>
      </c>
      <c r="O4156" s="26">
        <v>4147</v>
      </c>
      <c r="P4156" s="58">
        <v>0</v>
      </c>
    </row>
    <row r="4157" spans="12:16" x14ac:dyDescent="0.3">
      <c r="L4157" s="26">
        <v>4148</v>
      </c>
      <c r="M4157" s="58">
        <v>0</v>
      </c>
      <c r="O4157" s="26">
        <v>4148</v>
      </c>
      <c r="P4157" s="58">
        <v>0</v>
      </c>
    </row>
    <row r="4158" spans="12:16" x14ac:dyDescent="0.3">
      <c r="L4158" s="26">
        <v>4149</v>
      </c>
      <c r="M4158" s="58">
        <v>0</v>
      </c>
      <c r="O4158" s="26">
        <v>4149</v>
      </c>
      <c r="P4158" s="58">
        <v>0</v>
      </c>
    </row>
    <row r="4159" spans="12:16" x14ac:dyDescent="0.3">
      <c r="L4159" s="26">
        <v>4150</v>
      </c>
      <c r="M4159" s="58">
        <v>9703547.6847211663</v>
      </c>
      <c r="O4159" s="26">
        <v>4150</v>
      </c>
      <c r="P4159" s="58">
        <v>0</v>
      </c>
    </row>
    <row r="4160" spans="12:16" x14ac:dyDescent="0.3">
      <c r="L4160" s="26">
        <v>4151</v>
      </c>
      <c r="M4160" s="58">
        <v>8480295.9098836184</v>
      </c>
      <c r="O4160" s="26">
        <v>4151</v>
      </c>
      <c r="P4160" s="58">
        <v>0</v>
      </c>
    </row>
    <row r="4161" spans="12:16" x14ac:dyDescent="0.3">
      <c r="L4161" s="26">
        <v>4152</v>
      </c>
      <c r="M4161" s="58">
        <v>11249031.72083886</v>
      </c>
      <c r="O4161" s="26">
        <v>4152</v>
      </c>
      <c r="P4161" s="58">
        <v>11249031.72083886</v>
      </c>
    </row>
    <row r="4162" spans="12:16" x14ac:dyDescent="0.3">
      <c r="L4162" s="26">
        <v>4153</v>
      </c>
      <c r="M4162" s="58">
        <v>0</v>
      </c>
      <c r="O4162" s="26">
        <v>4153</v>
      </c>
      <c r="P4162" s="58">
        <v>0</v>
      </c>
    </row>
    <row r="4163" spans="12:16" x14ac:dyDescent="0.3">
      <c r="L4163" s="26">
        <v>4154</v>
      </c>
      <c r="M4163" s="58">
        <v>0</v>
      </c>
      <c r="O4163" s="26">
        <v>4154</v>
      </c>
      <c r="P4163" s="58">
        <v>0</v>
      </c>
    </row>
    <row r="4164" spans="12:16" x14ac:dyDescent="0.3">
      <c r="L4164" s="26">
        <v>4155</v>
      </c>
      <c r="M4164" s="58">
        <v>0</v>
      </c>
      <c r="O4164" s="26">
        <v>4155</v>
      </c>
      <c r="P4164" s="58">
        <v>0</v>
      </c>
    </row>
    <row r="4165" spans="12:16" x14ac:dyDescent="0.3">
      <c r="L4165" s="26">
        <v>4156</v>
      </c>
      <c r="M4165" s="58">
        <v>0</v>
      </c>
      <c r="O4165" s="26">
        <v>4156</v>
      </c>
      <c r="P4165" s="58">
        <v>0</v>
      </c>
    </row>
    <row r="4166" spans="12:16" x14ac:dyDescent="0.3">
      <c r="L4166" s="26">
        <v>4157</v>
      </c>
      <c r="M4166" s="58">
        <v>12203533.737870457</v>
      </c>
      <c r="O4166" s="26">
        <v>4157</v>
      </c>
      <c r="P4166" s="58">
        <v>12203533.737870457</v>
      </c>
    </row>
    <row r="4167" spans="12:16" x14ac:dyDescent="0.3">
      <c r="L4167" s="26">
        <v>4158</v>
      </c>
      <c r="M4167" s="58">
        <v>40633965.013528079</v>
      </c>
      <c r="O4167" s="26">
        <v>4158</v>
      </c>
      <c r="P4167" s="58">
        <v>40633965.013528079</v>
      </c>
    </row>
    <row r="4168" spans="12:16" x14ac:dyDescent="0.3">
      <c r="L4168" s="26">
        <v>4159</v>
      </c>
      <c r="M4168" s="58">
        <v>0</v>
      </c>
      <c r="O4168" s="26">
        <v>4159</v>
      </c>
      <c r="P4168" s="58">
        <v>0</v>
      </c>
    </row>
    <row r="4169" spans="12:16" x14ac:dyDescent="0.3">
      <c r="L4169" s="26">
        <v>4160</v>
      </c>
      <c r="M4169" s="58">
        <v>0</v>
      </c>
      <c r="O4169" s="26">
        <v>4160</v>
      </c>
      <c r="P4169" s="58">
        <v>0</v>
      </c>
    </row>
    <row r="4170" spans="12:16" x14ac:dyDescent="0.3">
      <c r="L4170" s="26">
        <v>4161</v>
      </c>
      <c r="M4170" s="58">
        <v>0</v>
      </c>
      <c r="O4170" s="26">
        <v>4161</v>
      </c>
      <c r="P4170" s="58">
        <v>0</v>
      </c>
    </row>
    <row r="4171" spans="12:16" x14ac:dyDescent="0.3">
      <c r="L4171" s="26">
        <v>4162</v>
      </c>
      <c r="M4171" s="58">
        <v>0</v>
      </c>
      <c r="O4171" s="26">
        <v>4162</v>
      </c>
      <c r="P4171" s="58">
        <v>0</v>
      </c>
    </row>
    <row r="4172" spans="12:16" x14ac:dyDescent="0.3">
      <c r="L4172" s="26">
        <v>4163</v>
      </c>
      <c r="M4172" s="58">
        <v>8787421.0595346149</v>
      </c>
      <c r="O4172" s="26">
        <v>4163</v>
      </c>
      <c r="P4172" s="58">
        <v>0</v>
      </c>
    </row>
    <row r="4173" spans="12:16" x14ac:dyDescent="0.3">
      <c r="L4173" s="26">
        <v>4164</v>
      </c>
      <c r="M4173" s="58">
        <v>25456890.590815388</v>
      </c>
      <c r="O4173" s="26">
        <v>4164</v>
      </c>
      <c r="P4173" s="58">
        <v>25456890.590815388</v>
      </c>
    </row>
    <row r="4174" spans="12:16" x14ac:dyDescent="0.3">
      <c r="L4174" s="26">
        <v>4165</v>
      </c>
      <c r="M4174" s="58">
        <v>16019550.606670942</v>
      </c>
      <c r="O4174" s="26">
        <v>4165</v>
      </c>
      <c r="P4174" s="58">
        <v>16019550.606670942</v>
      </c>
    </row>
    <row r="4175" spans="12:16" x14ac:dyDescent="0.3">
      <c r="L4175" s="26">
        <v>4166</v>
      </c>
      <c r="M4175" s="58">
        <v>32305482.286722422</v>
      </c>
      <c r="O4175" s="26">
        <v>4166</v>
      </c>
      <c r="P4175" s="58">
        <v>32305482.286722422</v>
      </c>
    </row>
    <row r="4176" spans="12:16" x14ac:dyDescent="0.3">
      <c r="L4176" s="26">
        <v>4167</v>
      </c>
      <c r="M4176" s="58">
        <v>25652996.192327835</v>
      </c>
      <c r="O4176" s="26">
        <v>4167</v>
      </c>
      <c r="P4176" s="58">
        <v>19812070.564795937</v>
      </c>
    </row>
    <row r="4177" spans="12:16" x14ac:dyDescent="0.3">
      <c r="L4177" s="26">
        <v>4168</v>
      </c>
      <c r="M4177" s="58">
        <v>0</v>
      </c>
      <c r="O4177" s="26">
        <v>4168</v>
      </c>
      <c r="P4177" s="58">
        <v>0</v>
      </c>
    </row>
    <row r="4178" spans="12:16" x14ac:dyDescent="0.3">
      <c r="L4178" s="26">
        <v>4169</v>
      </c>
      <c r="M4178" s="58">
        <v>20511924.103603192</v>
      </c>
      <c r="O4178" s="26">
        <v>4169</v>
      </c>
      <c r="P4178" s="58">
        <v>20511924.103603192</v>
      </c>
    </row>
    <row r="4179" spans="12:16" x14ac:dyDescent="0.3">
      <c r="L4179" s="26">
        <v>4170</v>
      </c>
      <c r="M4179" s="58">
        <v>8998497.4553182125</v>
      </c>
      <c r="O4179" s="26">
        <v>4170</v>
      </c>
      <c r="P4179" s="58">
        <v>8998497.4553182125</v>
      </c>
    </row>
    <row r="4180" spans="12:16" x14ac:dyDescent="0.3">
      <c r="L4180" s="26">
        <v>4171</v>
      </c>
      <c r="M4180" s="58">
        <v>42595325.469824754</v>
      </c>
      <c r="O4180" s="26">
        <v>4171</v>
      </c>
      <c r="P4180" s="58">
        <v>42595325.469824754</v>
      </c>
    </row>
    <row r="4181" spans="12:16" x14ac:dyDescent="0.3">
      <c r="L4181" s="26">
        <v>4172</v>
      </c>
      <c r="M4181" s="58">
        <v>5651522.4653278403</v>
      </c>
      <c r="O4181" s="26">
        <v>4172</v>
      </c>
      <c r="P4181" s="58">
        <v>5651522.4653278403</v>
      </c>
    </row>
    <row r="4182" spans="12:16" x14ac:dyDescent="0.3">
      <c r="L4182" s="26">
        <v>4173</v>
      </c>
      <c r="M4182" s="58">
        <v>9840507.5898500141</v>
      </c>
      <c r="O4182" s="26">
        <v>4173</v>
      </c>
      <c r="P4182" s="58">
        <v>9840507.5898500141</v>
      </c>
    </row>
    <row r="4183" spans="12:16" x14ac:dyDescent="0.3">
      <c r="L4183" s="26">
        <v>4174</v>
      </c>
      <c r="M4183" s="58">
        <v>9761653.5468993504</v>
      </c>
      <c r="O4183" s="26">
        <v>4174</v>
      </c>
      <c r="P4183" s="58">
        <v>9761653.5468993504</v>
      </c>
    </row>
    <row r="4184" spans="12:16" x14ac:dyDescent="0.3">
      <c r="L4184" s="26">
        <v>4175</v>
      </c>
      <c r="M4184" s="58">
        <v>0</v>
      </c>
      <c r="O4184" s="26">
        <v>4175</v>
      </c>
      <c r="P4184" s="58">
        <v>0</v>
      </c>
    </row>
    <row r="4185" spans="12:16" x14ac:dyDescent="0.3">
      <c r="L4185" s="26">
        <v>4176</v>
      </c>
      <c r="M4185" s="58">
        <v>24936667.233261429</v>
      </c>
      <c r="O4185" s="26">
        <v>4176</v>
      </c>
      <c r="P4185" s="58">
        <v>24936667.233261429</v>
      </c>
    </row>
    <row r="4186" spans="12:16" x14ac:dyDescent="0.3">
      <c r="L4186" s="26">
        <v>4177</v>
      </c>
      <c r="M4186" s="58">
        <v>20490670.767239831</v>
      </c>
      <c r="O4186" s="26">
        <v>4177</v>
      </c>
      <c r="P4186" s="58">
        <v>20490670.767239831</v>
      </c>
    </row>
    <row r="4187" spans="12:16" x14ac:dyDescent="0.3">
      <c r="L4187" s="26">
        <v>4178</v>
      </c>
      <c r="M4187" s="58">
        <v>0</v>
      </c>
      <c r="O4187" s="26">
        <v>4178</v>
      </c>
      <c r="P4187" s="58">
        <v>0</v>
      </c>
    </row>
    <row r="4188" spans="12:16" x14ac:dyDescent="0.3">
      <c r="L4188" s="26">
        <v>4179</v>
      </c>
      <c r="M4188" s="58">
        <v>0</v>
      </c>
      <c r="O4188" s="26">
        <v>4179</v>
      </c>
      <c r="P4188" s="58">
        <v>0</v>
      </c>
    </row>
    <row r="4189" spans="12:16" x14ac:dyDescent="0.3">
      <c r="L4189" s="26">
        <v>4180</v>
      </c>
      <c r="M4189" s="58">
        <v>0</v>
      </c>
      <c r="O4189" s="26">
        <v>4180</v>
      </c>
      <c r="P4189" s="58">
        <v>0</v>
      </c>
    </row>
    <row r="4190" spans="12:16" x14ac:dyDescent="0.3">
      <c r="L4190" s="26">
        <v>4181</v>
      </c>
      <c r="M4190" s="58">
        <v>28581092.756758392</v>
      </c>
      <c r="O4190" s="26">
        <v>4181</v>
      </c>
      <c r="P4190" s="58">
        <v>28581092.756758392</v>
      </c>
    </row>
    <row r="4191" spans="12:16" x14ac:dyDescent="0.3">
      <c r="L4191" s="26">
        <v>4182</v>
      </c>
      <c r="M4191" s="58">
        <v>19733755.73724268</v>
      </c>
      <c r="O4191" s="26">
        <v>4182</v>
      </c>
      <c r="P4191" s="58">
        <v>19733755.73724268</v>
      </c>
    </row>
    <row r="4192" spans="12:16" x14ac:dyDescent="0.3">
      <c r="L4192" s="26">
        <v>4183</v>
      </c>
      <c r="M4192" s="58">
        <v>0</v>
      </c>
      <c r="O4192" s="26">
        <v>4183</v>
      </c>
      <c r="P4192" s="58">
        <v>0</v>
      </c>
    </row>
    <row r="4193" spans="12:16" x14ac:dyDescent="0.3">
      <c r="L4193" s="26">
        <v>4184</v>
      </c>
      <c r="M4193" s="58">
        <v>20876500.634593215</v>
      </c>
      <c r="O4193" s="26">
        <v>4184</v>
      </c>
      <c r="P4193" s="58">
        <v>20876500.634593215</v>
      </c>
    </row>
    <row r="4194" spans="12:16" x14ac:dyDescent="0.3">
      <c r="L4194" s="26">
        <v>4185</v>
      </c>
      <c r="M4194" s="58">
        <v>5796439.6325324951</v>
      </c>
      <c r="O4194" s="26">
        <v>4185</v>
      </c>
      <c r="P4194" s="58">
        <v>5796439.6325324951</v>
      </c>
    </row>
    <row r="4195" spans="12:16" x14ac:dyDescent="0.3">
      <c r="L4195" s="26">
        <v>4186</v>
      </c>
      <c r="M4195" s="58">
        <v>25301623.302660741</v>
      </c>
      <c r="O4195" s="26">
        <v>4186</v>
      </c>
      <c r="P4195" s="58">
        <v>7414640.9203198161</v>
      </c>
    </row>
    <row r="4196" spans="12:16" x14ac:dyDescent="0.3">
      <c r="L4196" s="26">
        <v>4187</v>
      </c>
      <c r="M4196" s="58">
        <v>0</v>
      </c>
      <c r="O4196" s="26">
        <v>4187</v>
      </c>
      <c r="P4196" s="58">
        <v>0</v>
      </c>
    </row>
    <row r="4197" spans="12:16" x14ac:dyDescent="0.3">
      <c r="L4197" s="26">
        <v>4188</v>
      </c>
      <c r="M4197" s="58">
        <v>0</v>
      </c>
      <c r="O4197" s="26">
        <v>4188</v>
      </c>
      <c r="P4197" s="58">
        <v>0</v>
      </c>
    </row>
    <row r="4198" spans="12:16" x14ac:dyDescent="0.3">
      <c r="L4198" s="26">
        <v>4189</v>
      </c>
      <c r="M4198" s="58">
        <v>7495109.3519765595</v>
      </c>
      <c r="O4198" s="26">
        <v>4189</v>
      </c>
      <c r="P4198" s="58">
        <v>7495109.3519765595</v>
      </c>
    </row>
    <row r="4199" spans="12:16" x14ac:dyDescent="0.3">
      <c r="L4199" s="26">
        <v>4190</v>
      </c>
      <c r="M4199" s="58">
        <v>7431216.5272012698</v>
      </c>
      <c r="O4199" s="26">
        <v>4190</v>
      </c>
      <c r="P4199" s="58">
        <v>0</v>
      </c>
    </row>
    <row r="4200" spans="12:16" x14ac:dyDescent="0.3">
      <c r="L4200" s="26">
        <v>4191</v>
      </c>
      <c r="M4200" s="58">
        <v>0</v>
      </c>
      <c r="O4200" s="26">
        <v>4191</v>
      </c>
      <c r="P4200" s="58">
        <v>0</v>
      </c>
    </row>
    <row r="4201" spans="12:16" x14ac:dyDescent="0.3">
      <c r="L4201" s="26">
        <v>4192</v>
      </c>
      <c r="M4201" s="58">
        <v>25562287.600488868</v>
      </c>
      <c r="O4201" s="26">
        <v>4192</v>
      </c>
      <c r="P4201" s="58">
        <v>25562287.600488868</v>
      </c>
    </row>
    <row r="4202" spans="12:16" x14ac:dyDescent="0.3">
      <c r="L4202" s="26">
        <v>4193</v>
      </c>
      <c r="M4202" s="58">
        <v>18638402.897640489</v>
      </c>
      <c r="O4202" s="26">
        <v>4193</v>
      </c>
      <c r="P4202" s="58">
        <v>18638402.897640489</v>
      </c>
    </row>
    <row r="4203" spans="12:16" x14ac:dyDescent="0.3">
      <c r="L4203" s="26">
        <v>4194</v>
      </c>
      <c r="M4203" s="58">
        <v>20247573.486456078</v>
      </c>
      <c r="O4203" s="26">
        <v>4194</v>
      </c>
      <c r="P4203" s="58">
        <v>20247573.486456078</v>
      </c>
    </row>
    <row r="4204" spans="12:16" x14ac:dyDescent="0.3">
      <c r="L4204" s="26">
        <v>4195</v>
      </c>
      <c r="M4204" s="58">
        <v>18248785.727754347</v>
      </c>
      <c r="O4204" s="26">
        <v>4195</v>
      </c>
      <c r="P4204" s="58">
        <v>18248785.727754347</v>
      </c>
    </row>
    <row r="4205" spans="12:16" x14ac:dyDescent="0.3">
      <c r="L4205" s="26">
        <v>4196</v>
      </c>
      <c r="M4205" s="58">
        <v>19163636.239842948</v>
      </c>
      <c r="O4205" s="26">
        <v>4196</v>
      </c>
      <c r="P4205" s="58">
        <v>19163636.239842948</v>
      </c>
    </row>
    <row r="4206" spans="12:16" x14ac:dyDescent="0.3">
      <c r="L4206" s="26">
        <v>4197</v>
      </c>
      <c r="M4206" s="58">
        <v>14413800.509916857</v>
      </c>
      <c r="O4206" s="26">
        <v>4197</v>
      </c>
      <c r="P4206" s="58">
        <v>14413800.509916857</v>
      </c>
    </row>
    <row r="4207" spans="12:16" x14ac:dyDescent="0.3">
      <c r="L4207" s="26">
        <v>4198</v>
      </c>
      <c r="M4207" s="58">
        <v>18942116.292316064</v>
      </c>
      <c r="O4207" s="26">
        <v>4198</v>
      </c>
      <c r="P4207" s="58">
        <v>18942116.292316064</v>
      </c>
    </row>
    <row r="4208" spans="12:16" x14ac:dyDescent="0.3">
      <c r="L4208" s="26">
        <v>4199</v>
      </c>
      <c r="M4208" s="58">
        <v>25483183.103043571</v>
      </c>
      <c r="O4208" s="26">
        <v>4199</v>
      </c>
      <c r="P4208" s="58">
        <v>25483183.103043571</v>
      </c>
    </row>
    <row r="4209" spans="12:16" x14ac:dyDescent="0.3">
      <c r="L4209" s="26">
        <v>4200</v>
      </c>
      <c r="M4209" s="58">
        <v>10567918.509237235</v>
      </c>
      <c r="O4209" s="26">
        <v>4200</v>
      </c>
      <c r="P4209" s="58">
        <v>0</v>
      </c>
    </row>
    <row r="4210" spans="12:16" x14ac:dyDescent="0.3">
      <c r="L4210" s="26">
        <v>4201</v>
      </c>
      <c r="M4210" s="58">
        <v>0</v>
      </c>
      <c r="O4210" s="26">
        <v>4201</v>
      </c>
      <c r="P4210" s="58">
        <v>0</v>
      </c>
    </row>
    <row r="4211" spans="12:16" x14ac:dyDescent="0.3">
      <c r="L4211" s="26">
        <v>4202</v>
      </c>
      <c r="M4211" s="58">
        <v>0</v>
      </c>
      <c r="O4211" s="26">
        <v>4202</v>
      </c>
      <c r="P4211" s="58">
        <v>0</v>
      </c>
    </row>
    <row r="4212" spans="12:16" x14ac:dyDescent="0.3">
      <c r="L4212" s="26">
        <v>4203</v>
      </c>
      <c r="M4212" s="58">
        <v>0</v>
      </c>
      <c r="O4212" s="26">
        <v>4203</v>
      </c>
      <c r="P4212" s="58">
        <v>0</v>
      </c>
    </row>
    <row r="4213" spans="12:16" x14ac:dyDescent="0.3">
      <c r="L4213" s="26">
        <v>4204</v>
      </c>
      <c r="M4213" s="58">
        <v>16484482.488362543</v>
      </c>
      <c r="O4213" s="26">
        <v>4204</v>
      </c>
      <c r="P4213" s="58">
        <v>7155302.5594336092</v>
      </c>
    </row>
    <row r="4214" spans="12:16" x14ac:dyDescent="0.3">
      <c r="L4214" s="26">
        <v>4205</v>
      </c>
      <c r="M4214" s="58">
        <v>11304011.45467017</v>
      </c>
      <c r="O4214" s="26">
        <v>4205</v>
      </c>
      <c r="P4214" s="58">
        <v>0</v>
      </c>
    </row>
    <row r="4215" spans="12:16" x14ac:dyDescent="0.3">
      <c r="L4215" s="26">
        <v>4206</v>
      </c>
      <c r="M4215" s="58">
        <v>11931533.108068008</v>
      </c>
      <c r="O4215" s="26">
        <v>4206</v>
      </c>
      <c r="P4215" s="58">
        <v>11931533.108068008</v>
      </c>
    </row>
    <row r="4216" spans="12:16" x14ac:dyDescent="0.3">
      <c r="L4216" s="26">
        <v>4207</v>
      </c>
      <c r="M4216" s="58">
        <v>0</v>
      </c>
      <c r="O4216" s="26">
        <v>4207</v>
      </c>
      <c r="P4216" s="58">
        <v>0</v>
      </c>
    </row>
    <row r="4217" spans="12:16" x14ac:dyDescent="0.3">
      <c r="L4217" s="26">
        <v>4208</v>
      </c>
      <c r="M4217" s="58">
        <v>9471414.2233108375</v>
      </c>
      <c r="O4217" s="26">
        <v>4208</v>
      </c>
      <c r="P4217" s="58">
        <v>9471414.2233108375</v>
      </c>
    </row>
    <row r="4218" spans="12:16" x14ac:dyDescent="0.3">
      <c r="L4218" s="26">
        <v>4209</v>
      </c>
      <c r="M4218" s="58">
        <v>0</v>
      </c>
      <c r="O4218" s="26">
        <v>4209</v>
      </c>
      <c r="P4218" s="58">
        <v>0</v>
      </c>
    </row>
    <row r="4219" spans="12:16" x14ac:dyDescent="0.3">
      <c r="L4219" s="26">
        <v>4210</v>
      </c>
      <c r="M4219" s="58">
        <v>0</v>
      </c>
      <c r="O4219" s="26">
        <v>4210</v>
      </c>
      <c r="P4219" s="58">
        <v>0</v>
      </c>
    </row>
    <row r="4220" spans="12:16" x14ac:dyDescent="0.3">
      <c r="L4220" s="26">
        <v>4211</v>
      </c>
      <c r="M4220" s="58">
        <v>0</v>
      </c>
      <c r="O4220" s="26">
        <v>4211</v>
      </c>
      <c r="P4220" s="58">
        <v>0</v>
      </c>
    </row>
    <row r="4221" spans="12:16" x14ac:dyDescent="0.3">
      <c r="L4221" s="26">
        <v>4212</v>
      </c>
      <c r="M4221" s="58">
        <v>12396959.203597151</v>
      </c>
      <c r="O4221" s="26">
        <v>4212</v>
      </c>
      <c r="P4221" s="58">
        <v>0</v>
      </c>
    </row>
    <row r="4222" spans="12:16" x14ac:dyDescent="0.3">
      <c r="L4222" s="26">
        <v>4213</v>
      </c>
      <c r="M4222" s="58">
        <v>0</v>
      </c>
      <c r="O4222" s="26">
        <v>4213</v>
      </c>
      <c r="P4222" s="58">
        <v>0</v>
      </c>
    </row>
    <row r="4223" spans="12:16" x14ac:dyDescent="0.3">
      <c r="L4223" s="26">
        <v>4214</v>
      </c>
      <c r="M4223" s="58">
        <v>16430292.499411525</v>
      </c>
      <c r="O4223" s="26">
        <v>4214</v>
      </c>
      <c r="P4223" s="58">
        <v>16430292.499411525</v>
      </c>
    </row>
    <row r="4224" spans="12:16" x14ac:dyDescent="0.3">
      <c r="L4224" s="26">
        <v>4215</v>
      </c>
      <c r="M4224" s="58">
        <v>25082630.465370756</v>
      </c>
      <c r="O4224" s="26">
        <v>4215</v>
      </c>
      <c r="P4224" s="58">
        <v>25082630.465370756</v>
      </c>
    </row>
    <row r="4225" spans="12:16" x14ac:dyDescent="0.3">
      <c r="L4225" s="26">
        <v>4216</v>
      </c>
      <c r="M4225" s="58">
        <v>0</v>
      </c>
      <c r="O4225" s="26">
        <v>4216</v>
      </c>
      <c r="P4225" s="58">
        <v>0</v>
      </c>
    </row>
    <row r="4226" spans="12:16" x14ac:dyDescent="0.3">
      <c r="L4226" s="26">
        <v>4217</v>
      </c>
      <c r="M4226" s="58">
        <v>0</v>
      </c>
      <c r="O4226" s="26">
        <v>4217</v>
      </c>
      <c r="P4226" s="58">
        <v>0</v>
      </c>
    </row>
    <row r="4227" spans="12:16" x14ac:dyDescent="0.3">
      <c r="L4227" s="26">
        <v>4218</v>
      </c>
      <c r="M4227" s="58">
        <v>0</v>
      </c>
      <c r="O4227" s="26">
        <v>4218</v>
      </c>
      <c r="P4227" s="58">
        <v>0</v>
      </c>
    </row>
    <row r="4228" spans="12:16" x14ac:dyDescent="0.3">
      <c r="L4228" s="26">
        <v>4219</v>
      </c>
      <c r="M4228" s="58">
        <v>0</v>
      </c>
      <c r="O4228" s="26">
        <v>4219</v>
      </c>
      <c r="P4228" s="58">
        <v>0</v>
      </c>
    </row>
    <row r="4229" spans="12:16" x14ac:dyDescent="0.3">
      <c r="L4229" s="26">
        <v>4220</v>
      </c>
      <c r="M4229" s="58">
        <v>0</v>
      </c>
      <c r="O4229" s="26">
        <v>4220</v>
      </c>
      <c r="P4229" s="58">
        <v>0</v>
      </c>
    </row>
    <row r="4230" spans="12:16" x14ac:dyDescent="0.3">
      <c r="L4230" s="26">
        <v>4221</v>
      </c>
      <c r="M4230" s="58">
        <v>0</v>
      </c>
      <c r="O4230" s="26">
        <v>4221</v>
      </c>
      <c r="P4230" s="58">
        <v>0</v>
      </c>
    </row>
    <row r="4231" spans="12:16" x14ac:dyDescent="0.3">
      <c r="L4231" s="26">
        <v>4222</v>
      </c>
      <c r="M4231" s="58">
        <v>14730100.107416358</v>
      </c>
      <c r="O4231" s="26">
        <v>4222</v>
      </c>
      <c r="P4231" s="58">
        <v>0</v>
      </c>
    </row>
    <row r="4232" spans="12:16" x14ac:dyDescent="0.3">
      <c r="L4232" s="26">
        <v>4223</v>
      </c>
      <c r="M4232" s="58">
        <v>0</v>
      </c>
      <c r="O4232" s="26">
        <v>4223</v>
      </c>
      <c r="P4232" s="58">
        <v>0</v>
      </c>
    </row>
    <row r="4233" spans="12:16" x14ac:dyDescent="0.3">
      <c r="L4233" s="26">
        <v>4224</v>
      </c>
      <c r="M4233" s="58">
        <v>38332805.510803871</v>
      </c>
      <c r="O4233" s="26">
        <v>4224</v>
      </c>
      <c r="P4233" s="58">
        <v>38332805.510803871</v>
      </c>
    </row>
    <row r="4234" spans="12:16" x14ac:dyDescent="0.3">
      <c r="L4234" s="26">
        <v>4225</v>
      </c>
      <c r="M4234" s="58">
        <v>11334004.328729032</v>
      </c>
      <c r="O4234" s="26">
        <v>4225</v>
      </c>
      <c r="P4234" s="58">
        <v>11334004.328729032</v>
      </c>
    </row>
    <row r="4235" spans="12:16" x14ac:dyDescent="0.3">
      <c r="L4235" s="26">
        <v>4226</v>
      </c>
      <c r="M4235" s="58">
        <v>0</v>
      </c>
      <c r="O4235" s="26">
        <v>4226</v>
      </c>
      <c r="P4235" s="58">
        <v>0</v>
      </c>
    </row>
    <row r="4236" spans="12:16" x14ac:dyDescent="0.3">
      <c r="L4236" s="26">
        <v>4227</v>
      </c>
      <c r="M4236" s="58">
        <v>10061387.736897798</v>
      </c>
      <c r="O4236" s="26">
        <v>4227</v>
      </c>
      <c r="P4236" s="58">
        <v>0</v>
      </c>
    </row>
    <row r="4237" spans="12:16" x14ac:dyDescent="0.3">
      <c r="L4237" s="26">
        <v>4228</v>
      </c>
      <c r="M4237" s="58">
        <v>0</v>
      </c>
      <c r="O4237" s="26">
        <v>4228</v>
      </c>
      <c r="P4237" s="58">
        <v>0</v>
      </c>
    </row>
    <row r="4238" spans="12:16" x14ac:dyDescent="0.3">
      <c r="L4238" s="26">
        <v>4229</v>
      </c>
      <c r="M4238" s="58">
        <v>0</v>
      </c>
      <c r="O4238" s="26">
        <v>4229</v>
      </c>
      <c r="P4238" s="58">
        <v>0</v>
      </c>
    </row>
    <row r="4239" spans="12:16" x14ac:dyDescent="0.3">
      <c r="L4239" s="26">
        <v>4230</v>
      </c>
      <c r="M4239" s="58">
        <v>7761005.7469076458</v>
      </c>
      <c r="O4239" s="26">
        <v>4230</v>
      </c>
      <c r="P4239" s="58">
        <v>7761005.7469076458</v>
      </c>
    </row>
    <row r="4240" spans="12:16" x14ac:dyDescent="0.3">
      <c r="L4240" s="26">
        <v>4231</v>
      </c>
      <c r="M4240" s="58">
        <v>7463483.0168458279</v>
      </c>
      <c r="O4240" s="26">
        <v>4231</v>
      </c>
      <c r="P4240" s="58">
        <v>7463483.0168458279</v>
      </c>
    </row>
    <row r="4241" spans="12:16" x14ac:dyDescent="0.3">
      <c r="L4241" s="26">
        <v>4232</v>
      </c>
      <c r="M4241" s="58">
        <v>8733063.1145082414</v>
      </c>
      <c r="O4241" s="26">
        <v>4232</v>
      </c>
      <c r="P4241" s="58">
        <v>8733063.1145082414</v>
      </c>
    </row>
    <row r="4242" spans="12:16" x14ac:dyDescent="0.3">
      <c r="L4242" s="26">
        <v>4233</v>
      </c>
      <c r="M4242" s="58">
        <v>0</v>
      </c>
      <c r="O4242" s="26">
        <v>4233</v>
      </c>
      <c r="P4242" s="58">
        <v>0</v>
      </c>
    </row>
    <row r="4243" spans="12:16" x14ac:dyDescent="0.3">
      <c r="L4243" s="26">
        <v>4234</v>
      </c>
      <c r="M4243" s="58">
        <v>11776573.612560857</v>
      </c>
      <c r="O4243" s="26">
        <v>4234</v>
      </c>
      <c r="P4243" s="58">
        <v>11776573.612560857</v>
      </c>
    </row>
    <row r="4244" spans="12:16" x14ac:dyDescent="0.3">
      <c r="L4244" s="26">
        <v>4235</v>
      </c>
      <c r="M4244" s="58">
        <v>9678095.1569150295</v>
      </c>
      <c r="O4244" s="26">
        <v>4235</v>
      </c>
      <c r="P4244" s="58">
        <v>0</v>
      </c>
    </row>
    <row r="4245" spans="12:16" x14ac:dyDescent="0.3">
      <c r="L4245" s="26">
        <v>4236</v>
      </c>
      <c r="M4245" s="58">
        <v>0</v>
      </c>
      <c r="O4245" s="26">
        <v>4236</v>
      </c>
      <c r="P4245" s="58">
        <v>0</v>
      </c>
    </row>
    <row r="4246" spans="12:16" x14ac:dyDescent="0.3">
      <c r="L4246" s="26">
        <v>4237</v>
      </c>
      <c r="M4246" s="58">
        <v>0</v>
      </c>
      <c r="O4246" s="26">
        <v>4237</v>
      </c>
      <c r="P4246" s="58">
        <v>0</v>
      </c>
    </row>
    <row r="4247" spans="12:16" x14ac:dyDescent="0.3">
      <c r="L4247" s="26">
        <v>4238</v>
      </c>
      <c r="M4247" s="58">
        <v>0</v>
      </c>
      <c r="O4247" s="26">
        <v>4238</v>
      </c>
      <c r="P4247" s="58">
        <v>0</v>
      </c>
    </row>
    <row r="4248" spans="12:16" x14ac:dyDescent="0.3">
      <c r="L4248" s="26">
        <v>4239</v>
      </c>
      <c r="M4248" s="58">
        <v>23946818.745152347</v>
      </c>
      <c r="O4248" s="26">
        <v>4239</v>
      </c>
      <c r="P4248" s="58">
        <v>23946818.745152347</v>
      </c>
    </row>
    <row r="4249" spans="12:16" x14ac:dyDescent="0.3">
      <c r="L4249" s="26">
        <v>4240</v>
      </c>
      <c r="M4249" s="58">
        <v>0</v>
      </c>
      <c r="O4249" s="26">
        <v>4240</v>
      </c>
      <c r="P4249" s="58">
        <v>0</v>
      </c>
    </row>
    <row r="4250" spans="12:16" x14ac:dyDescent="0.3">
      <c r="L4250" s="26">
        <v>4241</v>
      </c>
      <c r="M4250" s="58">
        <v>12182472.12357655</v>
      </c>
      <c r="O4250" s="26">
        <v>4241</v>
      </c>
      <c r="P4250" s="58">
        <v>12182472.12357655</v>
      </c>
    </row>
    <row r="4251" spans="12:16" x14ac:dyDescent="0.3">
      <c r="L4251" s="26">
        <v>4242</v>
      </c>
      <c r="M4251" s="58">
        <v>0</v>
      </c>
      <c r="O4251" s="26">
        <v>4242</v>
      </c>
      <c r="P4251" s="58">
        <v>0</v>
      </c>
    </row>
    <row r="4252" spans="12:16" x14ac:dyDescent="0.3">
      <c r="L4252" s="26">
        <v>4243</v>
      </c>
      <c r="M4252" s="58">
        <v>17793208.738788042</v>
      </c>
      <c r="O4252" s="26">
        <v>4243</v>
      </c>
      <c r="P4252" s="58">
        <v>17793208.738788042</v>
      </c>
    </row>
    <row r="4253" spans="12:16" x14ac:dyDescent="0.3">
      <c r="L4253" s="26">
        <v>4244</v>
      </c>
      <c r="M4253" s="58">
        <v>23766887.246925842</v>
      </c>
      <c r="O4253" s="26">
        <v>4244</v>
      </c>
      <c r="P4253" s="58">
        <v>23766887.246925842</v>
      </c>
    </row>
    <row r="4254" spans="12:16" x14ac:dyDescent="0.3">
      <c r="L4254" s="26">
        <v>4245</v>
      </c>
      <c r="M4254" s="58">
        <v>0</v>
      </c>
      <c r="O4254" s="26">
        <v>4245</v>
      </c>
      <c r="P4254" s="58">
        <v>0</v>
      </c>
    </row>
    <row r="4255" spans="12:16" x14ac:dyDescent="0.3">
      <c r="L4255" s="26">
        <v>4246</v>
      </c>
      <c r="M4255" s="58">
        <v>0</v>
      </c>
      <c r="O4255" s="26">
        <v>4246</v>
      </c>
      <c r="P4255" s="58">
        <v>0</v>
      </c>
    </row>
    <row r="4256" spans="12:16" x14ac:dyDescent="0.3">
      <c r="L4256" s="26">
        <v>4247</v>
      </c>
      <c r="M4256" s="58">
        <v>26811430.703065462</v>
      </c>
      <c r="O4256" s="26">
        <v>4247</v>
      </c>
      <c r="P4256" s="58">
        <v>26811430.703065462</v>
      </c>
    </row>
    <row r="4257" spans="12:16" x14ac:dyDescent="0.3">
      <c r="L4257" s="26">
        <v>4248</v>
      </c>
      <c r="M4257" s="58">
        <v>0</v>
      </c>
      <c r="O4257" s="26">
        <v>4248</v>
      </c>
      <c r="P4257" s="58">
        <v>0</v>
      </c>
    </row>
    <row r="4258" spans="12:16" x14ac:dyDescent="0.3">
      <c r="L4258" s="26">
        <v>4249</v>
      </c>
      <c r="M4258" s="58">
        <v>0</v>
      </c>
      <c r="O4258" s="26">
        <v>4249</v>
      </c>
      <c r="P4258" s="58">
        <v>0</v>
      </c>
    </row>
    <row r="4259" spans="12:16" x14ac:dyDescent="0.3">
      <c r="L4259" s="26">
        <v>4250</v>
      </c>
      <c r="M4259" s="58">
        <v>10885757.787062619</v>
      </c>
      <c r="O4259" s="26">
        <v>4250</v>
      </c>
      <c r="P4259" s="58">
        <v>10885757.787062619</v>
      </c>
    </row>
    <row r="4260" spans="12:16" x14ac:dyDescent="0.3">
      <c r="L4260" s="26">
        <v>4251</v>
      </c>
      <c r="M4260" s="58">
        <v>10497235.968030278</v>
      </c>
      <c r="O4260" s="26">
        <v>4251</v>
      </c>
      <c r="P4260" s="58">
        <v>10497235.968030278</v>
      </c>
    </row>
    <row r="4261" spans="12:16" x14ac:dyDescent="0.3">
      <c r="L4261" s="26">
        <v>4252</v>
      </c>
      <c r="M4261" s="58">
        <v>0</v>
      </c>
      <c r="O4261" s="26">
        <v>4252</v>
      </c>
      <c r="P4261" s="58">
        <v>0</v>
      </c>
    </row>
    <row r="4262" spans="12:16" x14ac:dyDescent="0.3">
      <c r="L4262" s="26">
        <v>4253</v>
      </c>
      <c r="M4262" s="58">
        <v>29164263.233276676</v>
      </c>
      <c r="O4262" s="26">
        <v>4253</v>
      </c>
      <c r="P4262" s="58">
        <v>29164263.233276676</v>
      </c>
    </row>
    <row r="4263" spans="12:16" x14ac:dyDescent="0.3">
      <c r="L4263" s="26">
        <v>4254</v>
      </c>
      <c r="M4263" s="58">
        <v>19991310.696528845</v>
      </c>
      <c r="O4263" s="26">
        <v>4254</v>
      </c>
      <c r="P4263" s="58">
        <v>19991310.696528845</v>
      </c>
    </row>
    <row r="4264" spans="12:16" x14ac:dyDescent="0.3">
      <c r="L4264" s="26">
        <v>4255</v>
      </c>
      <c r="M4264" s="58">
        <v>16276712.563344438</v>
      </c>
      <c r="O4264" s="26">
        <v>4255</v>
      </c>
      <c r="P4264" s="58">
        <v>16276712.563344438</v>
      </c>
    </row>
    <row r="4265" spans="12:16" x14ac:dyDescent="0.3">
      <c r="L4265" s="26">
        <v>4256</v>
      </c>
      <c r="M4265" s="58">
        <v>0</v>
      </c>
      <c r="O4265" s="26">
        <v>4256</v>
      </c>
      <c r="P4265" s="58">
        <v>0</v>
      </c>
    </row>
    <row r="4266" spans="12:16" x14ac:dyDescent="0.3">
      <c r="L4266" s="26">
        <v>4257</v>
      </c>
      <c r="M4266" s="58">
        <v>47639587.108172297</v>
      </c>
      <c r="O4266" s="26">
        <v>4257</v>
      </c>
      <c r="P4266" s="58">
        <v>47639587.108172297</v>
      </c>
    </row>
    <row r="4267" spans="12:16" x14ac:dyDescent="0.3">
      <c r="L4267" s="26">
        <v>4258</v>
      </c>
      <c r="M4267" s="58">
        <v>11676460.945772028</v>
      </c>
      <c r="O4267" s="26">
        <v>4258</v>
      </c>
      <c r="P4267" s="58">
        <v>0</v>
      </c>
    </row>
    <row r="4268" spans="12:16" x14ac:dyDescent="0.3">
      <c r="L4268" s="26">
        <v>4259</v>
      </c>
      <c r="M4268" s="58">
        <v>20097774.262202669</v>
      </c>
      <c r="O4268" s="26">
        <v>4259</v>
      </c>
      <c r="P4268" s="58">
        <v>20097774.262202669</v>
      </c>
    </row>
    <row r="4269" spans="12:16" x14ac:dyDescent="0.3">
      <c r="L4269" s="26">
        <v>4260</v>
      </c>
      <c r="M4269" s="58">
        <v>9416604.5269693937</v>
      </c>
      <c r="O4269" s="26">
        <v>4260</v>
      </c>
      <c r="P4269" s="58">
        <v>9416604.5269693937</v>
      </c>
    </row>
    <row r="4270" spans="12:16" x14ac:dyDescent="0.3">
      <c r="L4270" s="26">
        <v>4261</v>
      </c>
      <c r="M4270" s="58">
        <v>24616650.600730352</v>
      </c>
      <c r="O4270" s="26">
        <v>4261</v>
      </c>
      <c r="P4270" s="58">
        <v>24616650.600730352</v>
      </c>
    </row>
    <row r="4271" spans="12:16" x14ac:dyDescent="0.3">
      <c r="L4271" s="26">
        <v>4262</v>
      </c>
      <c r="M4271" s="58">
        <v>0</v>
      </c>
      <c r="O4271" s="26">
        <v>4262</v>
      </c>
      <c r="P4271" s="58">
        <v>0</v>
      </c>
    </row>
    <row r="4272" spans="12:16" x14ac:dyDescent="0.3">
      <c r="L4272" s="26">
        <v>4263</v>
      </c>
      <c r="M4272" s="58">
        <v>0</v>
      </c>
      <c r="O4272" s="26">
        <v>4263</v>
      </c>
      <c r="P4272" s="58">
        <v>0</v>
      </c>
    </row>
    <row r="4273" spans="12:16" x14ac:dyDescent="0.3">
      <c r="L4273" s="26">
        <v>4264</v>
      </c>
      <c r="M4273" s="58">
        <v>0</v>
      </c>
      <c r="O4273" s="26">
        <v>4264</v>
      </c>
      <c r="P4273" s="58">
        <v>0</v>
      </c>
    </row>
    <row r="4274" spans="12:16" x14ac:dyDescent="0.3">
      <c r="L4274" s="26">
        <v>4265</v>
      </c>
      <c r="M4274" s="58">
        <v>8144460.898117681</v>
      </c>
      <c r="O4274" s="26">
        <v>4265</v>
      </c>
      <c r="P4274" s="58">
        <v>8144460.898117681</v>
      </c>
    </row>
    <row r="4275" spans="12:16" x14ac:dyDescent="0.3">
      <c r="L4275" s="26">
        <v>4266</v>
      </c>
      <c r="M4275" s="58">
        <v>12687090.41610498</v>
      </c>
      <c r="O4275" s="26">
        <v>4266</v>
      </c>
      <c r="P4275" s="58">
        <v>0</v>
      </c>
    </row>
    <row r="4276" spans="12:16" x14ac:dyDescent="0.3">
      <c r="L4276" s="26">
        <v>4267</v>
      </c>
      <c r="M4276" s="58">
        <v>9495707.8798753228</v>
      </c>
      <c r="O4276" s="26">
        <v>4267</v>
      </c>
      <c r="P4276" s="58">
        <v>9495707.8798753228</v>
      </c>
    </row>
    <row r="4277" spans="12:16" x14ac:dyDescent="0.3">
      <c r="L4277" s="26">
        <v>4268</v>
      </c>
      <c r="M4277" s="58">
        <v>7753707.6766215907</v>
      </c>
      <c r="O4277" s="26">
        <v>4268</v>
      </c>
      <c r="P4277" s="58">
        <v>0</v>
      </c>
    </row>
    <row r="4278" spans="12:16" x14ac:dyDescent="0.3">
      <c r="L4278" s="26">
        <v>4269</v>
      </c>
      <c r="M4278" s="58">
        <v>0</v>
      </c>
      <c r="O4278" s="26">
        <v>4269</v>
      </c>
      <c r="P4278" s="58">
        <v>0</v>
      </c>
    </row>
    <row r="4279" spans="12:16" x14ac:dyDescent="0.3">
      <c r="L4279" s="26">
        <v>4270</v>
      </c>
      <c r="M4279" s="58">
        <v>0</v>
      </c>
      <c r="O4279" s="26">
        <v>4270</v>
      </c>
      <c r="P4279" s="58">
        <v>0</v>
      </c>
    </row>
    <row r="4280" spans="12:16" x14ac:dyDescent="0.3">
      <c r="L4280" s="26">
        <v>4271</v>
      </c>
      <c r="M4280" s="58">
        <v>0</v>
      </c>
      <c r="O4280" s="26">
        <v>4271</v>
      </c>
      <c r="P4280" s="58">
        <v>0</v>
      </c>
    </row>
    <row r="4281" spans="12:16" x14ac:dyDescent="0.3">
      <c r="L4281" s="26">
        <v>4272</v>
      </c>
      <c r="M4281" s="58">
        <v>16836359.910751831</v>
      </c>
      <c r="O4281" s="26">
        <v>4272</v>
      </c>
      <c r="P4281" s="58">
        <v>16836359.910751831</v>
      </c>
    </row>
    <row r="4282" spans="12:16" x14ac:dyDescent="0.3">
      <c r="L4282" s="26">
        <v>4273</v>
      </c>
      <c r="M4282" s="58">
        <v>0</v>
      </c>
      <c r="O4282" s="26">
        <v>4273</v>
      </c>
      <c r="P4282" s="58">
        <v>0</v>
      </c>
    </row>
    <row r="4283" spans="12:16" x14ac:dyDescent="0.3">
      <c r="L4283" s="26">
        <v>4274</v>
      </c>
      <c r="M4283" s="58">
        <v>40739362.737201937</v>
      </c>
      <c r="O4283" s="26">
        <v>4274</v>
      </c>
      <c r="P4283" s="58">
        <v>40739362.737201937</v>
      </c>
    </row>
    <row r="4284" spans="12:16" x14ac:dyDescent="0.3">
      <c r="L4284" s="26">
        <v>4275</v>
      </c>
      <c r="M4284" s="58">
        <v>0</v>
      </c>
      <c r="O4284" s="26">
        <v>4275</v>
      </c>
      <c r="P4284" s="58">
        <v>0</v>
      </c>
    </row>
    <row r="4285" spans="12:16" x14ac:dyDescent="0.3">
      <c r="L4285" s="26">
        <v>4276</v>
      </c>
      <c r="M4285" s="58">
        <v>9181293.0883313045</v>
      </c>
      <c r="O4285" s="26">
        <v>4276</v>
      </c>
      <c r="P4285" s="58">
        <v>9181293.0883313045</v>
      </c>
    </row>
    <row r="4286" spans="12:16" x14ac:dyDescent="0.3">
      <c r="L4286" s="26">
        <v>4277</v>
      </c>
      <c r="M4286" s="58">
        <v>0</v>
      </c>
      <c r="O4286" s="26">
        <v>4277</v>
      </c>
      <c r="P4286" s="58">
        <v>0</v>
      </c>
    </row>
    <row r="4287" spans="12:16" x14ac:dyDescent="0.3">
      <c r="L4287" s="26">
        <v>4278</v>
      </c>
      <c r="M4287" s="58">
        <v>0</v>
      </c>
      <c r="O4287" s="26">
        <v>4278</v>
      </c>
      <c r="P4287" s="58">
        <v>0</v>
      </c>
    </row>
    <row r="4288" spans="12:16" x14ac:dyDescent="0.3">
      <c r="L4288" s="26">
        <v>4279</v>
      </c>
      <c r="M4288" s="58">
        <v>12373926.742616909</v>
      </c>
      <c r="O4288" s="26">
        <v>4279</v>
      </c>
      <c r="P4288" s="58">
        <v>12373926.742616909</v>
      </c>
    </row>
    <row r="4289" spans="12:16" x14ac:dyDescent="0.3">
      <c r="L4289" s="26">
        <v>4280</v>
      </c>
      <c r="M4289" s="58">
        <v>0</v>
      </c>
      <c r="O4289" s="26">
        <v>4280</v>
      </c>
      <c r="P4289" s="58">
        <v>0</v>
      </c>
    </row>
    <row r="4290" spans="12:16" x14ac:dyDescent="0.3">
      <c r="L4290" s="26">
        <v>4281</v>
      </c>
      <c r="M4290" s="58">
        <v>16250305.757995106</v>
      </c>
      <c r="O4290" s="26">
        <v>4281</v>
      </c>
      <c r="P4290" s="58">
        <v>9285939.9282738455</v>
      </c>
    </row>
    <row r="4291" spans="12:16" x14ac:dyDescent="0.3">
      <c r="L4291" s="26">
        <v>4282</v>
      </c>
      <c r="M4291" s="58">
        <v>6544818.485367286</v>
      </c>
      <c r="O4291" s="26">
        <v>4282</v>
      </c>
      <c r="P4291" s="58">
        <v>6544818.485367286</v>
      </c>
    </row>
    <row r="4292" spans="12:16" x14ac:dyDescent="0.3">
      <c r="L4292" s="26">
        <v>4283</v>
      </c>
      <c r="M4292" s="58">
        <v>0</v>
      </c>
      <c r="O4292" s="26">
        <v>4283</v>
      </c>
      <c r="P4292" s="58">
        <v>0</v>
      </c>
    </row>
    <row r="4293" spans="12:16" x14ac:dyDescent="0.3">
      <c r="L4293" s="26">
        <v>4284</v>
      </c>
      <c r="M4293" s="58">
        <v>0</v>
      </c>
      <c r="O4293" s="26">
        <v>4284</v>
      </c>
      <c r="P4293" s="58">
        <v>0</v>
      </c>
    </row>
    <row r="4294" spans="12:16" x14ac:dyDescent="0.3">
      <c r="L4294" s="26">
        <v>4285</v>
      </c>
      <c r="M4294" s="58">
        <v>0</v>
      </c>
      <c r="O4294" s="26">
        <v>4285</v>
      </c>
      <c r="P4294" s="58">
        <v>0</v>
      </c>
    </row>
    <row r="4295" spans="12:16" x14ac:dyDescent="0.3">
      <c r="L4295" s="26">
        <v>4286</v>
      </c>
      <c r="M4295" s="58">
        <v>6648958.3464735197</v>
      </c>
      <c r="O4295" s="26">
        <v>4286</v>
      </c>
      <c r="P4295" s="58">
        <v>6648958.3464735197</v>
      </c>
    </row>
    <row r="4296" spans="12:16" x14ac:dyDescent="0.3">
      <c r="L4296" s="26">
        <v>4287</v>
      </c>
      <c r="M4296" s="58">
        <v>0</v>
      </c>
      <c r="O4296" s="26">
        <v>4287</v>
      </c>
      <c r="P4296" s="58">
        <v>0</v>
      </c>
    </row>
    <row r="4297" spans="12:16" x14ac:dyDescent="0.3">
      <c r="L4297" s="26">
        <v>4288</v>
      </c>
      <c r="M4297" s="58">
        <v>0</v>
      </c>
      <c r="O4297" s="26">
        <v>4288</v>
      </c>
      <c r="P4297" s="58">
        <v>0</v>
      </c>
    </row>
    <row r="4298" spans="12:16" x14ac:dyDescent="0.3">
      <c r="L4298" s="26">
        <v>4289</v>
      </c>
      <c r="M4298" s="58">
        <v>0</v>
      </c>
      <c r="O4298" s="26">
        <v>4289</v>
      </c>
      <c r="P4298" s="58">
        <v>0</v>
      </c>
    </row>
    <row r="4299" spans="12:16" x14ac:dyDescent="0.3">
      <c r="L4299" s="26">
        <v>4290</v>
      </c>
      <c r="M4299" s="58">
        <v>5170450.705638255</v>
      </c>
      <c r="O4299" s="26">
        <v>4290</v>
      </c>
      <c r="P4299" s="58">
        <v>5170450.705638255</v>
      </c>
    </row>
    <row r="4300" spans="12:16" x14ac:dyDescent="0.3">
      <c r="L4300" s="26">
        <v>4291</v>
      </c>
      <c r="M4300" s="58">
        <v>25881021.515054476</v>
      </c>
      <c r="O4300" s="26">
        <v>4291</v>
      </c>
      <c r="P4300" s="58">
        <v>25881021.515054476</v>
      </c>
    </row>
    <row r="4301" spans="12:16" x14ac:dyDescent="0.3">
      <c r="L4301" s="26">
        <v>4292</v>
      </c>
      <c r="M4301" s="58">
        <v>27358656.146163769</v>
      </c>
      <c r="O4301" s="26">
        <v>4292</v>
      </c>
      <c r="P4301" s="58">
        <v>27358656.146163769</v>
      </c>
    </row>
    <row r="4302" spans="12:16" x14ac:dyDescent="0.3">
      <c r="L4302" s="26">
        <v>4293</v>
      </c>
      <c r="M4302" s="58">
        <v>31106946.27801257</v>
      </c>
      <c r="O4302" s="26">
        <v>4293</v>
      </c>
      <c r="P4302" s="58">
        <v>31106946.27801257</v>
      </c>
    </row>
    <row r="4303" spans="12:16" x14ac:dyDescent="0.3">
      <c r="L4303" s="26">
        <v>4294</v>
      </c>
      <c r="M4303" s="58">
        <v>0</v>
      </c>
      <c r="O4303" s="26">
        <v>4294</v>
      </c>
      <c r="P4303" s="58">
        <v>0</v>
      </c>
    </row>
    <row r="4304" spans="12:16" x14ac:dyDescent="0.3">
      <c r="L4304" s="26">
        <v>4295</v>
      </c>
      <c r="M4304" s="58">
        <v>16405513.84358372</v>
      </c>
      <c r="O4304" s="26">
        <v>4295</v>
      </c>
      <c r="P4304" s="58">
        <v>16405513.84358372</v>
      </c>
    </row>
    <row r="4305" spans="12:16" x14ac:dyDescent="0.3">
      <c r="L4305" s="26">
        <v>4296</v>
      </c>
      <c r="M4305" s="58">
        <v>0</v>
      </c>
      <c r="O4305" s="26">
        <v>4296</v>
      </c>
      <c r="P4305" s="58">
        <v>0</v>
      </c>
    </row>
    <row r="4306" spans="12:16" x14ac:dyDescent="0.3">
      <c r="L4306" s="26">
        <v>4297</v>
      </c>
      <c r="M4306" s="58">
        <v>44520734.075344421</v>
      </c>
      <c r="O4306" s="26">
        <v>4297</v>
      </c>
      <c r="P4306" s="58">
        <v>31208980.800804086</v>
      </c>
    </row>
    <row r="4307" spans="12:16" x14ac:dyDescent="0.3">
      <c r="L4307" s="26">
        <v>4298</v>
      </c>
      <c r="M4307" s="58">
        <v>27457154.794792749</v>
      </c>
      <c r="O4307" s="26">
        <v>4298</v>
      </c>
      <c r="P4307" s="58">
        <v>27457154.794792749</v>
      </c>
    </row>
    <row r="4308" spans="12:16" x14ac:dyDescent="0.3">
      <c r="L4308" s="26">
        <v>4299</v>
      </c>
      <c r="M4308" s="58">
        <v>14541425.644598527</v>
      </c>
      <c r="O4308" s="26">
        <v>4299</v>
      </c>
      <c r="P4308" s="58">
        <v>14541425.644598527</v>
      </c>
    </row>
    <row r="4309" spans="12:16" x14ac:dyDescent="0.3">
      <c r="L4309" s="26">
        <v>4300</v>
      </c>
      <c r="M4309" s="58">
        <v>14645067.219053712</v>
      </c>
      <c r="O4309" s="26">
        <v>4300</v>
      </c>
      <c r="P4309" s="58">
        <v>14645067.219053712</v>
      </c>
    </row>
    <row r="4310" spans="12:16" x14ac:dyDescent="0.3">
      <c r="L4310" s="26">
        <v>4301</v>
      </c>
      <c r="M4310" s="58">
        <v>0</v>
      </c>
      <c r="O4310" s="26">
        <v>4301</v>
      </c>
      <c r="P4310" s="58">
        <v>0</v>
      </c>
    </row>
    <row r="4311" spans="12:16" x14ac:dyDescent="0.3">
      <c r="L4311" s="26">
        <v>4302</v>
      </c>
      <c r="M4311" s="58">
        <v>0</v>
      </c>
      <c r="O4311" s="26">
        <v>4302</v>
      </c>
      <c r="P4311" s="58">
        <v>0</v>
      </c>
    </row>
    <row r="4312" spans="12:16" x14ac:dyDescent="0.3">
      <c r="L4312" s="26">
        <v>4303</v>
      </c>
      <c r="M4312" s="58">
        <v>0</v>
      </c>
      <c r="O4312" s="26">
        <v>4303</v>
      </c>
      <c r="P4312" s="58">
        <v>0</v>
      </c>
    </row>
    <row r="4313" spans="12:16" x14ac:dyDescent="0.3">
      <c r="L4313" s="26">
        <v>4304</v>
      </c>
      <c r="M4313" s="58">
        <v>31065984.759045444</v>
      </c>
      <c r="O4313" s="26">
        <v>4304</v>
      </c>
      <c r="P4313" s="58">
        <v>31065984.759045444</v>
      </c>
    </row>
    <row r="4314" spans="12:16" x14ac:dyDescent="0.3">
      <c r="L4314" s="26">
        <v>4305</v>
      </c>
      <c r="M4314" s="58">
        <v>9722061.9260835629</v>
      </c>
      <c r="O4314" s="26">
        <v>4305</v>
      </c>
      <c r="P4314" s="58">
        <v>9722061.9260835629</v>
      </c>
    </row>
    <row r="4315" spans="12:16" x14ac:dyDescent="0.3">
      <c r="L4315" s="26">
        <v>4306</v>
      </c>
      <c r="M4315" s="58">
        <v>17503069.023281693</v>
      </c>
      <c r="O4315" s="26">
        <v>4306</v>
      </c>
      <c r="P4315" s="58">
        <v>17503069.023281693</v>
      </c>
    </row>
    <row r="4316" spans="12:16" x14ac:dyDescent="0.3">
      <c r="L4316" s="26">
        <v>4307</v>
      </c>
      <c r="M4316" s="58">
        <v>0</v>
      </c>
      <c r="O4316" s="26">
        <v>4307</v>
      </c>
      <c r="P4316" s="58">
        <v>0</v>
      </c>
    </row>
    <row r="4317" spans="12:16" x14ac:dyDescent="0.3">
      <c r="L4317" s="26">
        <v>4308</v>
      </c>
      <c r="M4317" s="58">
        <v>0</v>
      </c>
      <c r="O4317" s="26">
        <v>4308</v>
      </c>
      <c r="P4317" s="58">
        <v>0</v>
      </c>
    </row>
    <row r="4318" spans="12:16" x14ac:dyDescent="0.3">
      <c r="L4318" s="26">
        <v>4309</v>
      </c>
      <c r="M4318" s="58">
        <v>8350890.0880166572</v>
      </c>
      <c r="O4318" s="26">
        <v>4309</v>
      </c>
      <c r="P4318" s="58">
        <v>8350890.0880166572</v>
      </c>
    </row>
    <row r="4319" spans="12:16" x14ac:dyDescent="0.3">
      <c r="L4319" s="26">
        <v>4310</v>
      </c>
      <c r="M4319" s="58">
        <v>0</v>
      </c>
      <c r="O4319" s="26">
        <v>4310</v>
      </c>
      <c r="P4319" s="58">
        <v>0</v>
      </c>
    </row>
    <row r="4320" spans="12:16" x14ac:dyDescent="0.3">
      <c r="L4320" s="26">
        <v>4311</v>
      </c>
      <c r="M4320" s="58">
        <v>18485276.615180232</v>
      </c>
      <c r="O4320" s="26">
        <v>4311</v>
      </c>
      <c r="P4320" s="58">
        <v>0</v>
      </c>
    </row>
    <row r="4321" spans="12:16" x14ac:dyDescent="0.3">
      <c r="L4321" s="26">
        <v>4312</v>
      </c>
      <c r="M4321" s="58">
        <v>27124239.959591109</v>
      </c>
      <c r="O4321" s="26">
        <v>4312</v>
      </c>
      <c r="P4321" s="58">
        <v>27124239.959591109</v>
      </c>
    </row>
    <row r="4322" spans="12:16" x14ac:dyDescent="0.3">
      <c r="L4322" s="26">
        <v>4313</v>
      </c>
      <c r="M4322" s="58">
        <v>9902665.373325415</v>
      </c>
      <c r="O4322" s="26">
        <v>4313</v>
      </c>
      <c r="P4322" s="58">
        <v>9902665.373325415</v>
      </c>
    </row>
    <row r="4323" spans="12:16" x14ac:dyDescent="0.3">
      <c r="L4323" s="26">
        <v>4314</v>
      </c>
      <c r="M4323" s="58">
        <v>0</v>
      </c>
      <c r="O4323" s="26">
        <v>4314</v>
      </c>
      <c r="P4323" s="58">
        <v>0</v>
      </c>
    </row>
    <row r="4324" spans="12:16" x14ac:dyDescent="0.3">
      <c r="L4324" s="26">
        <v>4315</v>
      </c>
      <c r="M4324" s="58">
        <v>21528034.416001387</v>
      </c>
      <c r="O4324" s="26">
        <v>4315</v>
      </c>
      <c r="P4324" s="58">
        <v>21528034.416001387</v>
      </c>
    </row>
    <row r="4325" spans="12:16" x14ac:dyDescent="0.3">
      <c r="L4325" s="26">
        <v>4316</v>
      </c>
      <c r="M4325" s="58">
        <v>0</v>
      </c>
      <c r="O4325" s="26">
        <v>4316</v>
      </c>
      <c r="P4325" s="58">
        <v>0</v>
      </c>
    </row>
    <row r="4326" spans="12:16" x14ac:dyDescent="0.3">
      <c r="L4326" s="26">
        <v>4317</v>
      </c>
      <c r="M4326" s="58">
        <v>0</v>
      </c>
      <c r="O4326" s="26">
        <v>4317</v>
      </c>
      <c r="P4326" s="58">
        <v>0</v>
      </c>
    </row>
    <row r="4327" spans="12:16" x14ac:dyDescent="0.3">
      <c r="L4327" s="26">
        <v>4318</v>
      </c>
      <c r="M4327" s="58">
        <v>0</v>
      </c>
      <c r="O4327" s="26">
        <v>4318</v>
      </c>
      <c r="P4327" s="58">
        <v>0</v>
      </c>
    </row>
    <row r="4328" spans="12:16" x14ac:dyDescent="0.3">
      <c r="L4328" s="26">
        <v>4319</v>
      </c>
      <c r="M4328" s="58">
        <v>0</v>
      </c>
      <c r="O4328" s="26">
        <v>4319</v>
      </c>
      <c r="P4328" s="58">
        <v>0</v>
      </c>
    </row>
    <row r="4329" spans="12:16" x14ac:dyDescent="0.3">
      <c r="L4329" s="26">
        <v>4320</v>
      </c>
      <c r="M4329" s="58">
        <v>12355324.962437458</v>
      </c>
      <c r="O4329" s="26">
        <v>4320</v>
      </c>
      <c r="P4329" s="58">
        <v>12355324.962437458</v>
      </c>
    </row>
    <row r="4330" spans="12:16" x14ac:dyDescent="0.3">
      <c r="L4330" s="26">
        <v>4321</v>
      </c>
      <c r="M4330" s="58">
        <v>0</v>
      </c>
      <c r="O4330" s="26">
        <v>4321</v>
      </c>
      <c r="P4330" s="58">
        <v>0</v>
      </c>
    </row>
    <row r="4331" spans="12:16" x14ac:dyDescent="0.3">
      <c r="L4331" s="26">
        <v>4322</v>
      </c>
      <c r="M4331" s="58">
        <v>25054680.394710094</v>
      </c>
      <c r="O4331" s="26">
        <v>4322</v>
      </c>
      <c r="P4331" s="58">
        <v>0</v>
      </c>
    </row>
    <row r="4332" spans="12:16" x14ac:dyDescent="0.3">
      <c r="L4332" s="26">
        <v>4323</v>
      </c>
      <c r="M4332" s="58">
        <v>0</v>
      </c>
      <c r="O4332" s="26">
        <v>4323</v>
      </c>
      <c r="P4332" s="58">
        <v>0</v>
      </c>
    </row>
    <row r="4333" spans="12:16" x14ac:dyDescent="0.3">
      <c r="L4333" s="26">
        <v>4324</v>
      </c>
      <c r="M4333" s="58">
        <v>10651310.640670508</v>
      </c>
      <c r="O4333" s="26">
        <v>4324</v>
      </c>
      <c r="P4333" s="58">
        <v>10651310.640670508</v>
      </c>
    </row>
    <row r="4334" spans="12:16" x14ac:dyDescent="0.3">
      <c r="L4334" s="26">
        <v>4325</v>
      </c>
      <c r="M4334" s="58">
        <v>28141847.350939557</v>
      </c>
      <c r="O4334" s="26">
        <v>4325</v>
      </c>
      <c r="P4334" s="58">
        <v>17674393.324853558</v>
      </c>
    </row>
    <row r="4335" spans="12:16" x14ac:dyDescent="0.3">
      <c r="L4335" s="26">
        <v>4326</v>
      </c>
      <c r="M4335" s="58">
        <v>16001788.681384327</v>
      </c>
      <c r="O4335" s="26">
        <v>4326</v>
      </c>
      <c r="P4335" s="58">
        <v>0</v>
      </c>
    </row>
    <row r="4336" spans="12:16" x14ac:dyDescent="0.3">
      <c r="L4336" s="26">
        <v>4327</v>
      </c>
      <c r="M4336" s="58">
        <v>37330032.471787237</v>
      </c>
      <c r="O4336" s="26">
        <v>4327</v>
      </c>
      <c r="P4336" s="58">
        <v>37330032.471787237</v>
      </c>
    </row>
    <row r="4337" spans="12:16" x14ac:dyDescent="0.3">
      <c r="L4337" s="26">
        <v>4328</v>
      </c>
      <c r="M4337" s="58">
        <v>13321782.155579053</v>
      </c>
      <c r="O4337" s="26">
        <v>4328</v>
      </c>
      <c r="P4337" s="58">
        <v>13321782.155579053</v>
      </c>
    </row>
    <row r="4338" spans="12:16" x14ac:dyDescent="0.3">
      <c r="L4338" s="26">
        <v>4329</v>
      </c>
      <c r="M4338" s="58">
        <v>5264591.9864670532</v>
      </c>
      <c r="O4338" s="26">
        <v>4329</v>
      </c>
      <c r="P4338" s="58">
        <v>5264591.9864670532</v>
      </c>
    </row>
    <row r="4339" spans="12:16" x14ac:dyDescent="0.3">
      <c r="L4339" s="26">
        <v>4330</v>
      </c>
      <c r="M4339" s="58">
        <v>0</v>
      </c>
      <c r="O4339" s="26">
        <v>4330</v>
      </c>
      <c r="P4339" s="58">
        <v>0</v>
      </c>
    </row>
    <row r="4340" spans="12:16" x14ac:dyDescent="0.3">
      <c r="L4340" s="26">
        <v>4331</v>
      </c>
      <c r="M4340" s="58">
        <v>0</v>
      </c>
      <c r="O4340" s="26">
        <v>4331</v>
      </c>
      <c r="P4340" s="58">
        <v>0</v>
      </c>
    </row>
    <row r="4341" spans="12:16" x14ac:dyDescent="0.3">
      <c r="L4341" s="26">
        <v>4332</v>
      </c>
      <c r="M4341" s="58">
        <v>0</v>
      </c>
      <c r="O4341" s="26">
        <v>4332</v>
      </c>
      <c r="P4341" s="58">
        <v>0</v>
      </c>
    </row>
    <row r="4342" spans="12:16" x14ac:dyDescent="0.3">
      <c r="L4342" s="26">
        <v>4333</v>
      </c>
      <c r="M4342" s="58">
        <v>0</v>
      </c>
      <c r="O4342" s="26">
        <v>4333</v>
      </c>
      <c r="P4342" s="58">
        <v>0</v>
      </c>
    </row>
    <row r="4343" spans="12:16" x14ac:dyDescent="0.3">
      <c r="L4343" s="26">
        <v>4334</v>
      </c>
      <c r="M4343" s="58">
        <v>0</v>
      </c>
      <c r="O4343" s="26">
        <v>4334</v>
      </c>
      <c r="P4343" s="58">
        <v>0</v>
      </c>
    </row>
    <row r="4344" spans="12:16" x14ac:dyDescent="0.3">
      <c r="L4344" s="26">
        <v>4335</v>
      </c>
      <c r="M4344" s="58">
        <v>12206380.825889148</v>
      </c>
      <c r="O4344" s="26">
        <v>4335</v>
      </c>
      <c r="P4344" s="58">
        <v>12206380.825889148</v>
      </c>
    </row>
    <row r="4345" spans="12:16" x14ac:dyDescent="0.3">
      <c r="L4345" s="26">
        <v>4336</v>
      </c>
      <c r="M4345" s="58">
        <v>0</v>
      </c>
      <c r="O4345" s="26">
        <v>4336</v>
      </c>
      <c r="P4345" s="58">
        <v>0</v>
      </c>
    </row>
    <row r="4346" spans="12:16" x14ac:dyDescent="0.3">
      <c r="L4346" s="26">
        <v>4337</v>
      </c>
      <c r="M4346" s="58">
        <v>0</v>
      </c>
      <c r="O4346" s="26">
        <v>4337</v>
      </c>
      <c r="P4346" s="58">
        <v>0</v>
      </c>
    </row>
    <row r="4347" spans="12:16" x14ac:dyDescent="0.3">
      <c r="L4347" s="26">
        <v>4338</v>
      </c>
      <c r="M4347" s="58">
        <v>19649811.468088921</v>
      </c>
      <c r="O4347" s="26">
        <v>4338</v>
      </c>
      <c r="P4347" s="58">
        <v>19649811.468088921</v>
      </c>
    </row>
    <row r="4348" spans="12:16" x14ac:dyDescent="0.3">
      <c r="L4348" s="26">
        <v>4339</v>
      </c>
      <c r="M4348" s="58">
        <v>8707580.3546238244</v>
      </c>
      <c r="O4348" s="26">
        <v>4339</v>
      </c>
      <c r="P4348" s="58">
        <v>8707580.3546238244</v>
      </c>
    </row>
    <row r="4349" spans="12:16" x14ac:dyDescent="0.3">
      <c r="L4349" s="26">
        <v>4340</v>
      </c>
      <c r="M4349" s="58">
        <v>15669341.728051189</v>
      </c>
      <c r="O4349" s="26">
        <v>4340</v>
      </c>
      <c r="P4349" s="58">
        <v>15669341.728051189</v>
      </c>
    </row>
    <row r="4350" spans="12:16" x14ac:dyDescent="0.3">
      <c r="L4350" s="26">
        <v>4341</v>
      </c>
      <c r="M4350" s="58">
        <v>11579447.426518807</v>
      </c>
      <c r="O4350" s="26">
        <v>4341</v>
      </c>
      <c r="P4350" s="58">
        <v>11579447.426518807</v>
      </c>
    </row>
    <row r="4351" spans="12:16" x14ac:dyDescent="0.3">
      <c r="L4351" s="26">
        <v>4342</v>
      </c>
      <c r="M4351" s="58">
        <v>8388418.006695481</v>
      </c>
      <c r="O4351" s="26">
        <v>4342</v>
      </c>
      <c r="P4351" s="58">
        <v>8388418.006695481</v>
      </c>
    </row>
    <row r="4352" spans="12:16" x14ac:dyDescent="0.3">
      <c r="L4352" s="26">
        <v>4343</v>
      </c>
      <c r="M4352" s="58">
        <v>8933793.4490102772</v>
      </c>
      <c r="O4352" s="26">
        <v>4343</v>
      </c>
      <c r="P4352" s="58">
        <v>8933793.4490102772</v>
      </c>
    </row>
    <row r="4353" spans="12:16" x14ac:dyDescent="0.3">
      <c r="L4353" s="26">
        <v>4344</v>
      </c>
      <c r="M4353" s="58">
        <v>32025028.867450655</v>
      </c>
      <c r="O4353" s="26">
        <v>4344</v>
      </c>
      <c r="P4353" s="58">
        <v>32025028.867450655</v>
      </c>
    </row>
    <row r="4354" spans="12:16" x14ac:dyDescent="0.3">
      <c r="L4354" s="26">
        <v>4345</v>
      </c>
      <c r="M4354" s="58">
        <v>17910462.629382167</v>
      </c>
      <c r="O4354" s="26">
        <v>4345</v>
      </c>
      <c r="P4354" s="58">
        <v>10770391.993823905</v>
      </c>
    </row>
    <row r="4355" spans="12:16" x14ac:dyDescent="0.3">
      <c r="L4355" s="26">
        <v>4346</v>
      </c>
      <c r="M4355" s="58">
        <v>20810315.759126022</v>
      </c>
      <c r="O4355" s="26">
        <v>4346</v>
      </c>
      <c r="P4355" s="58">
        <v>10214826.634067126</v>
      </c>
    </row>
    <row r="4356" spans="12:16" x14ac:dyDescent="0.3">
      <c r="L4356" s="26">
        <v>4347</v>
      </c>
      <c r="M4356" s="58">
        <v>10763628.965812759</v>
      </c>
      <c r="O4356" s="26">
        <v>4347</v>
      </c>
      <c r="P4356" s="58">
        <v>10763628.965812759</v>
      </c>
    </row>
    <row r="4357" spans="12:16" x14ac:dyDescent="0.3">
      <c r="L4357" s="26">
        <v>4348</v>
      </c>
      <c r="M4357" s="58">
        <v>0</v>
      </c>
      <c r="O4357" s="26">
        <v>4348</v>
      </c>
      <c r="P4357" s="58">
        <v>0</v>
      </c>
    </row>
    <row r="4358" spans="12:16" x14ac:dyDescent="0.3">
      <c r="L4358" s="26">
        <v>4349</v>
      </c>
      <c r="M4358" s="58">
        <v>13542508.051802587</v>
      </c>
      <c r="O4358" s="26">
        <v>4349</v>
      </c>
      <c r="P4358" s="58">
        <v>0</v>
      </c>
    </row>
    <row r="4359" spans="12:16" x14ac:dyDescent="0.3">
      <c r="L4359" s="26">
        <v>4350</v>
      </c>
      <c r="M4359" s="58">
        <v>0</v>
      </c>
      <c r="O4359" s="26">
        <v>4350</v>
      </c>
      <c r="P4359" s="58">
        <v>0</v>
      </c>
    </row>
    <row r="4360" spans="12:16" x14ac:dyDescent="0.3">
      <c r="L4360" s="26">
        <v>4351</v>
      </c>
      <c r="M4360" s="58">
        <v>0</v>
      </c>
      <c r="O4360" s="26">
        <v>4351</v>
      </c>
      <c r="P4360" s="58">
        <v>0</v>
      </c>
    </row>
    <row r="4361" spans="12:16" x14ac:dyDescent="0.3">
      <c r="L4361" s="26">
        <v>4352</v>
      </c>
      <c r="M4361" s="58">
        <v>0</v>
      </c>
      <c r="O4361" s="26">
        <v>4352</v>
      </c>
      <c r="P4361" s="58">
        <v>0</v>
      </c>
    </row>
    <row r="4362" spans="12:16" x14ac:dyDescent="0.3">
      <c r="L4362" s="26">
        <v>4353</v>
      </c>
      <c r="M4362" s="58">
        <v>0</v>
      </c>
      <c r="O4362" s="26">
        <v>4353</v>
      </c>
      <c r="P4362" s="58">
        <v>0</v>
      </c>
    </row>
    <row r="4363" spans="12:16" x14ac:dyDescent="0.3">
      <c r="L4363" s="26">
        <v>4354</v>
      </c>
      <c r="M4363" s="58">
        <v>20098142.799434923</v>
      </c>
      <c r="O4363" s="26">
        <v>4354</v>
      </c>
      <c r="P4363" s="58">
        <v>20098142.799434923</v>
      </c>
    </row>
    <row r="4364" spans="12:16" x14ac:dyDescent="0.3">
      <c r="L4364" s="26">
        <v>4355</v>
      </c>
      <c r="M4364" s="58">
        <v>0</v>
      </c>
      <c r="O4364" s="26">
        <v>4355</v>
      </c>
      <c r="P4364" s="58">
        <v>0</v>
      </c>
    </row>
    <row r="4365" spans="12:16" x14ac:dyDescent="0.3">
      <c r="L4365" s="26">
        <v>4356</v>
      </c>
      <c r="M4365" s="58">
        <v>0</v>
      </c>
      <c r="O4365" s="26">
        <v>4356</v>
      </c>
      <c r="P4365" s="58">
        <v>0</v>
      </c>
    </row>
    <row r="4366" spans="12:16" x14ac:dyDescent="0.3">
      <c r="L4366" s="26">
        <v>4357</v>
      </c>
      <c r="M4366" s="58">
        <v>0</v>
      </c>
      <c r="O4366" s="26">
        <v>4357</v>
      </c>
      <c r="P4366" s="58">
        <v>0</v>
      </c>
    </row>
    <row r="4367" spans="12:16" x14ac:dyDescent="0.3">
      <c r="L4367" s="26">
        <v>4358</v>
      </c>
      <c r="M4367" s="58">
        <v>20408789.609779175</v>
      </c>
      <c r="O4367" s="26">
        <v>4358</v>
      </c>
      <c r="P4367" s="58">
        <v>20408789.609779175</v>
      </c>
    </row>
    <row r="4368" spans="12:16" x14ac:dyDescent="0.3">
      <c r="L4368" s="26">
        <v>4359</v>
      </c>
      <c r="M4368" s="58">
        <v>10498562.043774663</v>
      </c>
      <c r="O4368" s="26">
        <v>4359</v>
      </c>
      <c r="P4368" s="58">
        <v>10498562.043774663</v>
      </c>
    </row>
    <row r="4369" spans="12:16" x14ac:dyDescent="0.3">
      <c r="L4369" s="26">
        <v>4360</v>
      </c>
      <c r="M4369" s="58">
        <v>0</v>
      </c>
      <c r="O4369" s="26">
        <v>4360</v>
      </c>
      <c r="P4369" s="58">
        <v>0</v>
      </c>
    </row>
    <row r="4370" spans="12:16" x14ac:dyDescent="0.3">
      <c r="L4370" s="26">
        <v>4361</v>
      </c>
      <c r="M4370" s="58">
        <v>41167007.531341612</v>
      </c>
      <c r="O4370" s="26">
        <v>4361</v>
      </c>
      <c r="P4370" s="58">
        <v>41167007.531341612</v>
      </c>
    </row>
    <row r="4371" spans="12:16" x14ac:dyDescent="0.3">
      <c r="L4371" s="26">
        <v>4362</v>
      </c>
      <c r="M4371" s="58">
        <v>14528477.728916427</v>
      </c>
      <c r="O4371" s="26">
        <v>4362</v>
      </c>
      <c r="P4371" s="58">
        <v>14528477.728916427</v>
      </c>
    </row>
    <row r="4372" spans="12:16" x14ac:dyDescent="0.3">
      <c r="L4372" s="26">
        <v>4363</v>
      </c>
      <c r="M4372" s="58">
        <v>20871578.425064966</v>
      </c>
      <c r="O4372" s="26">
        <v>4363</v>
      </c>
      <c r="P4372" s="58">
        <v>20871578.425064966</v>
      </c>
    </row>
    <row r="4373" spans="12:16" x14ac:dyDescent="0.3">
      <c r="L4373" s="26">
        <v>4364</v>
      </c>
      <c r="M4373" s="58">
        <v>0</v>
      </c>
      <c r="O4373" s="26">
        <v>4364</v>
      </c>
      <c r="P4373" s="58">
        <v>0</v>
      </c>
    </row>
    <row r="4374" spans="12:16" x14ac:dyDescent="0.3">
      <c r="L4374" s="26">
        <v>4365</v>
      </c>
      <c r="M4374" s="58">
        <v>16611334.294815976</v>
      </c>
      <c r="O4374" s="26">
        <v>4365</v>
      </c>
      <c r="P4374" s="58">
        <v>16611334.294815976</v>
      </c>
    </row>
    <row r="4375" spans="12:16" x14ac:dyDescent="0.3">
      <c r="L4375" s="26">
        <v>4366</v>
      </c>
      <c r="M4375" s="58">
        <v>0</v>
      </c>
      <c r="O4375" s="26">
        <v>4366</v>
      </c>
      <c r="P4375" s="58">
        <v>0</v>
      </c>
    </row>
    <row r="4376" spans="12:16" x14ac:dyDescent="0.3">
      <c r="L4376" s="26">
        <v>4367</v>
      </c>
      <c r="M4376" s="58">
        <v>0</v>
      </c>
      <c r="O4376" s="26">
        <v>4367</v>
      </c>
      <c r="P4376" s="58">
        <v>0</v>
      </c>
    </row>
    <row r="4377" spans="12:16" x14ac:dyDescent="0.3">
      <c r="L4377" s="26">
        <v>4368</v>
      </c>
      <c r="M4377" s="58">
        <v>37580267.66410841</v>
      </c>
      <c r="O4377" s="26">
        <v>4368</v>
      </c>
      <c r="P4377" s="58">
        <v>5147315.4664279344</v>
      </c>
    </row>
    <row r="4378" spans="12:16" x14ac:dyDescent="0.3">
      <c r="L4378" s="26">
        <v>4369</v>
      </c>
      <c r="M4378" s="58">
        <v>0</v>
      </c>
      <c r="O4378" s="26">
        <v>4369</v>
      </c>
      <c r="P4378" s="58">
        <v>0</v>
      </c>
    </row>
    <row r="4379" spans="12:16" x14ac:dyDescent="0.3">
      <c r="L4379" s="26">
        <v>4370</v>
      </c>
      <c r="M4379" s="58">
        <v>0</v>
      </c>
      <c r="O4379" s="26">
        <v>4370</v>
      </c>
      <c r="P4379" s="58">
        <v>0</v>
      </c>
    </row>
    <row r="4380" spans="12:16" x14ac:dyDescent="0.3">
      <c r="L4380" s="26">
        <v>4371</v>
      </c>
      <c r="M4380" s="58">
        <v>0</v>
      </c>
      <c r="O4380" s="26">
        <v>4371</v>
      </c>
      <c r="P4380" s="58">
        <v>0</v>
      </c>
    </row>
    <row r="4381" spans="12:16" x14ac:dyDescent="0.3">
      <c r="L4381" s="26">
        <v>4372</v>
      </c>
      <c r="M4381" s="58">
        <v>33715886.566543333</v>
      </c>
      <c r="O4381" s="26">
        <v>4372</v>
      </c>
      <c r="P4381" s="58">
        <v>33715886.566543333</v>
      </c>
    </row>
    <row r="4382" spans="12:16" x14ac:dyDescent="0.3">
      <c r="L4382" s="26">
        <v>4373</v>
      </c>
      <c r="M4382" s="58">
        <v>31151853.697743692</v>
      </c>
      <c r="O4382" s="26">
        <v>4373</v>
      </c>
      <c r="P4382" s="58">
        <v>31151853.697743692</v>
      </c>
    </row>
    <row r="4383" spans="12:16" x14ac:dyDescent="0.3">
      <c r="L4383" s="26">
        <v>4374</v>
      </c>
      <c r="M4383" s="58">
        <v>45996670.772126094</v>
      </c>
      <c r="O4383" s="26">
        <v>4374</v>
      </c>
      <c r="P4383" s="58">
        <v>45996670.772126094</v>
      </c>
    </row>
    <row r="4384" spans="12:16" x14ac:dyDescent="0.3">
      <c r="L4384" s="26">
        <v>4375</v>
      </c>
      <c r="M4384" s="58">
        <v>23478115.151286967</v>
      </c>
      <c r="O4384" s="26">
        <v>4375</v>
      </c>
      <c r="P4384" s="58">
        <v>23478115.151286967</v>
      </c>
    </row>
    <row r="4385" spans="12:16" x14ac:dyDescent="0.3">
      <c r="L4385" s="26">
        <v>4376</v>
      </c>
      <c r="M4385" s="58">
        <v>11270917.61051465</v>
      </c>
      <c r="O4385" s="26">
        <v>4376</v>
      </c>
      <c r="P4385" s="58">
        <v>0</v>
      </c>
    </row>
    <row r="4386" spans="12:16" x14ac:dyDescent="0.3">
      <c r="L4386" s="26">
        <v>4377</v>
      </c>
      <c r="M4386" s="58">
        <v>0</v>
      </c>
      <c r="O4386" s="26">
        <v>4377</v>
      </c>
      <c r="P4386" s="58">
        <v>0</v>
      </c>
    </row>
    <row r="4387" spans="12:16" x14ac:dyDescent="0.3">
      <c r="L4387" s="26">
        <v>4378</v>
      </c>
      <c r="M4387" s="58">
        <v>0</v>
      </c>
      <c r="O4387" s="26">
        <v>4378</v>
      </c>
      <c r="P4387" s="58">
        <v>0</v>
      </c>
    </row>
    <row r="4388" spans="12:16" x14ac:dyDescent="0.3">
      <c r="L4388" s="26">
        <v>4379</v>
      </c>
      <c r="M4388" s="58">
        <v>0</v>
      </c>
      <c r="O4388" s="26">
        <v>4379</v>
      </c>
      <c r="P4388" s="58">
        <v>0</v>
      </c>
    </row>
    <row r="4389" spans="12:16" x14ac:dyDescent="0.3">
      <c r="L4389" s="26">
        <v>4380</v>
      </c>
      <c r="M4389" s="58">
        <v>20121032.505886398</v>
      </c>
      <c r="O4389" s="26">
        <v>4380</v>
      </c>
      <c r="P4389" s="58">
        <v>20121032.505886398</v>
      </c>
    </row>
    <row r="4390" spans="12:16" x14ac:dyDescent="0.3">
      <c r="L4390" s="26">
        <v>4381</v>
      </c>
      <c r="M4390" s="58">
        <v>25061997.923367191</v>
      </c>
      <c r="O4390" s="26">
        <v>4381</v>
      </c>
      <c r="P4390" s="58">
        <v>25061997.923367191</v>
      </c>
    </row>
    <row r="4391" spans="12:16" x14ac:dyDescent="0.3">
      <c r="L4391" s="26">
        <v>4382</v>
      </c>
      <c r="M4391" s="58">
        <v>30197934.987120643</v>
      </c>
      <c r="O4391" s="26">
        <v>4382</v>
      </c>
      <c r="P4391" s="58">
        <v>0</v>
      </c>
    </row>
    <row r="4392" spans="12:16" x14ac:dyDescent="0.3">
      <c r="L4392" s="26">
        <v>4383</v>
      </c>
      <c r="M4392" s="58">
        <v>5618241.0495116338</v>
      </c>
      <c r="O4392" s="26">
        <v>4383</v>
      </c>
      <c r="P4392" s="58">
        <v>5618241.0495116338</v>
      </c>
    </row>
    <row r="4393" spans="12:16" x14ac:dyDescent="0.3">
      <c r="L4393" s="26">
        <v>4384</v>
      </c>
      <c r="M4393" s="58">
        <v>10519768.822232064</v>
      </c>
      <c r="O4393" s="26">
        <v>4384</v>
      </c>
      <c r="P4393" s="58">
        <v>10519768.822232064</v>
      </c>
    </row>
    <row r="4394" spans="12:16" x14ac:dyDescent="0.3">
      <c r="L4394" s="26">
        <v>4385</v>
      </c>
      <c r="M4394" s="58">
        <v>14731214.193512123</v>
      </c>
      <c r="O4394" s="26">
        <v>4385</v>
      </c>
      <c r="P4394" s="58">
        <v>14731214.193512123</v>
      </c>
    </row>
    <row r="4395" spans="12:16" x14ac:dyDescent="0.3">
      <c r="L4395" s="26">
        <v>4386</v>
      </c>
      <c r="M4395" s="58">
        <v>36118172.80449912</v>
      </c>
      <c r="O4395" s="26">
        <v>4386</v>
      </c>
      <c r="P4395" s="58">
        <v>36118172.80449912</v>
      </c>
    </row>
    <row r="4396" spans="12:16" x14ac:dyDescent="0.3">
      <c r="L4396" s="26">
        <v>4387</v>
      </c>
      <c r="M4396" s="58">
        <v>0</v>
      </c>
      <c r="O4396" s="26">
        <v>4387</v>
      </c>
      <c r="P4396" s="58">
        <v>0</v>
      </c>
    </row>
    <row r="4397" spans="12:16" x14ac:dyDescent="0.3">
      <c r="L4397" s="26">
        <v>4388</v>
      </c>
      <c r="M4397" s="58">
        <v>20808773.735110916</v>
      </c>
      <c r="O4397" s="26">
        <v>4388</v>
      </c>
      <c r="P4397" s="58">
        <v>0</v>
      </c>
    </row>
    <row r="4398" spans="12:16" x14ac:dyDescent="0.3">
      <c r="L4398" s="26">
        <v>4389</v>
      </c>
      <c r="M4398" s="58">
        <v>8806714.8204344995</v>
      </c>
      <c r="O4398" s="26">
        <v>4389</v>
      </c>
      <c r="P4398" s="58">
        <v>8806714.8204344995</v>
      </c>
    </row>
    <row r="4399" spans="12:16" x14ac:dyDescent="0.3">
      <c r="L4399" s="26">
        <v>4390</v>
      </c>
      <c r="M4399" s="58">
        <v>22491681.474546619</v>
      </c>
      <c r="O4399" s="26">
        <v>4390</v>
      </c>
      <c r="P4399" s="58">
        <v>12147633.388774481</v>
      </c>
    </row>
    <row r="4400" spans="12:16" x14ac:dyDescent="0.3">
      <c r="L4400" s="26">
        <v>4391</v>
      </c>
      <c r="M4400" s="58">
        <v>12397731.948104557</v>
      </c>
      <c r="O4400" s="26">
        <v>4391</v>
      </c>
      <c r="P4400" s="58">
        <v>12397731.948104557</v>
      </c>
    </row>
    <row r="4401" spans="12:16" x14ac:dyDescent="0.3">
      <c r="L4401" s="26">
        <v>4392</v>
      </c>
      <c r="M4401" s="58">
        <v>0</v>
      </c>
      <c r="O4401" s="26">
        <v>4392</v>
      </c>
      <c r="P4401" s="58">
        <v>0</v>
      </c>
    </row>
    <row r="4402" spans="12:16" x14ac:dyDescent="0.3">
      <c r="L4402" s="26">
        <v>4393</v>
      </c>
      <c r="M4402" s="58">
        <v>6761571.2055954682</v>
      </c>
      <c r="O4402" s="26">
        <v>4393</v>
      </c>
      <c r="P4402" s="58">
        <v>6761571.2055954682</v>
      </c>
    </row>
    <row r="4403" spans="12:16" x14ac:dyDescent="0.3">
      <c r="L4403" s="26">
        <v>4394</v>
      </c>
      <c r="M4403" s="58">
        <v>13220794.846829748</v>
      </c>
      <c r="O4403" s="26">
        <v>4394</v>
      </c>
      <c r="P4403" s="58">
        <v>0</v>
      </c>
    </row>
    <row r="4404" spans="12:16" x14ac:dyDescent="0.3">
      <c r="L4404" s="26">
        <v>4395</v>
      </c>
      <c r="M4404" s="58">
        <v>0</v>
      </c>
      <c r="O4404" s="26">
        <v>4395</v>
      </c>
      <c r="P4404" s="58">
        <v>0</v>
      </c>
    </row>
    <row r="4405" spans="12:16" x14ac:dyDescent="0.3">
      <c r="L4405" s="26">
        <v>4396</v>
      </c>
      <c r="M4405" s="58">
        <v>8094715.7915406311</v>
      </c>
      <c r="O4405" s="26">
        <v>4396</v>
      </c>
      <c r="P4405" s="58">
        <v>0</v>
      </c>
    </row>
    <row r="4406" spans="12:16" x14ac:dyDescent="0.3">
      <c r="L4406" s="26">
        <v>4397</v>
      </c>
      <c r="M4406" s="58">
        <v>0</v>
      </c>
      <c r="O4406" s="26">
        <v>4397</v>
      </c>
      <c r="P4406" s="58">
        <v>0</v>
      </c>
    </row>
    <row r="4407" spans="12:16" x14ac:dyDescent="0.3">
      <c r="L4407" s="26">
        <v>4398</v>
      </c>
      <c r="M4407" s="58">
        <v>13503844.651887443</v>
      </c>
      <c r="O4407" s="26">
        <v>4398</v>
      </c>
      <c r="P4407" s="58">
        <v>13503844.651887443</v>
      </c>
    </row>
    <row r="4408" spans="12:16" x14ac:dyDescent="0.3">
      <c r="L4408" s="26">
        <v>4399</v>
      </c>
      <c r="M4408" s="58">
        <v>0</v>
      </c>
      <c r="O4408" s="26">
        <v>4399</v>
      </c>
      <c r="P4408" s="58">
        <v>0</v>
      </c>
    </row>
    <row r="4409" spans="12:16" x14ac:dyDescent="0.3">
      <c r="L4409" s="26">
        <v>4400</v>
      </c>
      <c r="M4409" s="58">
        <v>23730589.24516046</v>
      </c>
      <c r="O4409" s="26">
        <v>4400</v>
      </c>
      <c r="P4409" s="58">
        <v>23730589.24516046</v>
      </c>
    </row>
    <row r="4410" spans="12:16" x14ac:dyDescent="0.3">
      <c r="L4410" s="26">
        <v>4401</v>
      </c>
      <c r="M4410" s="58">
        <v>40876482.263293959</v>
      </c>
      <c r="O4410" s="26">
        <v>4401</v>
      </c>
      <c r="P4410" s="58">
        <v>40876482.263293959</v>
      </c>
    </row>
    <row r="4411" spans="12:16" x14ac:dyDescent="0.3">
      <c r="L4411" s="26">
        <v>4402</v>
      </c>
      <c r="M4411" s="58">
        <v>0</v>
      </c>
      <c r="O4411" s="26">
        <v>4402</v>
      </c>
      <c r="P4411" s="58">
        <v>0</v>
      </c>
    </row>
    <row r="4412" spans="12:16" x14ac:dyDescent="0.3">
      <c r="L4412" s="26">
        <v>4403</v>
      </c>
      <c r="M4412" s="58">
        <v>0</v>
      </c>
      <c r="O4412" s="26">
        <v>4403</v>
      </c>
      <c r="P4412" s="58">
        <v>0</v>
      </c>
    </row>
    <row r="4413" spans="12:16" x14ac:dyDescent="0.3">
      <c r="L4413" s="26">
        <v>4404</v>
      </c>
      <c r="M4413" s="58">
        <v>12870387.408486694</v>
      </c>
      <c r="O4413" s="26">
        <v>4404</v>
      </c>
      <c r="P4413" s="58">
        <v>12870387.408486694</v>
      </c>
    </row>
    <row r="4414" spans="12:16" x14ac:dyDescent="0.3">
      <c r="L4414" s="26">
        <v>4405</v>
      </c>
      <c r="M4414" s="58">
        <v>0</v>
      </c>
      <c r="O4414" s="26">
        <v>4405</v>
      </c>
      <c r="P4414" s="58">
        <v>0</v>
      </c>
    </row>
    <row r="4415" spans="12:16" x14ac:dyDescent="0.3">
      <c r="L4415" s="26">
        <v>4406</v>
      </c>
      <c r="M4415" s="58">
        <v>14192891.573162518</v>
      </c>
      <c r="O4415" s="26">
        <v>4406</v>
      </c>
      <c r="P4415" s="58">
        <v>14192891.573162518</v>
      </c>
    </row>
    <row r="4416" spans="12:16" x14ac:dyDescent="0.3">
      <c r="L4416" s="26">
        <v>4407</v>
      </c>
      <c r="M4416" s="58">
        <v>0</v>
      </c>
      <c r="O4416" s="26">
        <v>4407</v>
      </c>
      <c r="P4416" s="58">
        <v>0</v>
      </c>
    </row>
    <row r="4417" spans="12:16" x14ac:dyDescent="0.3">
      <c r="L4417" s="26">
        <v>4408</v>
      </c>
      <c r="M4417" s="58">
        <v>30004503.401186705</v>
      </c>
      <c r="O4417" s="26">
        <v>4408</v>
      </c>
      <c r="P4417" s="58">
        <v>0</v>
      </c>
    </row>
    <row r="4418" spans="12:16" x14ac:dyDescent="0.3">
      <c r="L4418" s="26">
        <v>4409</v>
      </c>
      <c r="M4418" s="58">
        <v>10232573.437842153</v>
      </c>
      <c r="O4418" s="26">
        <v>4409</v>
      </c>
      <c r="P4418" s="58">
        <v>10232573.437842153</v>
      </c>
    </row>
    <row r="4419" spans="12:16" x14ac:dyDescent="0.3">
      <c r="L4419" s="26">
        <v>4410</v>
      </c>
      <c r="M4419" s="58">
        <v>7788191.6967271045</v>
      </c>
      <c r="O4419" s="26">
        <v>4410</v>
      </c>
      <c r="P4419" s="58">
        <v>7788191.6967271045</v>
      </c>
    </row>
    <row r="4420" spans="12:16" x14ac:dyDescent="0.3">
      <c r="L4420" s="26">
        <v>4411</v>
      </c>
      <c r="M4420" s="58">
        <v>36628494.117085695</v>
      </c>
      <c r="O4420" s="26">
        <v>4411</v>
      </c>
      <c r="P4420" s="58">
        <v>36628494.117085695</v>
      </c>
    </row>
    <row r="4421" spans="12:16" x14ac:dyDescent="0.3">
      <c r="L4421" s="26">
        <v>4412</v>
      </c>
      <c r="M4421" s="58">
        <v>0</v>
      </c>
      <c r="O4421" s="26">
        <v>4412</v>
      </c>
      <c r="P4421" s="58">
        <v>0</v>
      </c>
    </row>
    <row r="4422" spans="12:16" x14ac:dyDescent="0.3">
      <c r="L4422" s="26">
        <v>4413</v>
      </c>
      <c r="M4422" s="58">
        <v>0</v>
      </c>
      <c r="O4422" s="26">
        <v>4413</v>
      </c>
      <c r="P4422" s="58">
        <v>0</v>
      </c>
    </row>
    <row r="4423" spans="12:16" x14ac:dyDescent="0.3">
      <c r="L4423" s="26">
        <v>4414</v>
      </c>
      <c r="M4423" s="58">
        <v>23205020.517250761</v>
      </c>
      <c r="O4423" s="26">
        <v>4414</v>
      </c>
      <c r="P4423" s="58">
        <v>23205020.517250761</v>
      </c>
    </row>
    <row r="4424" spans="12:16" x14ac:dyDescent="0.3">
      <c r="L4424" s="26">
        <v>4415</v>
      </c>
      <c r="M4424" s="58">
        <v>0</v>
      </c>
      <c r="O4424" s="26">
        <v>4415</v>
      </c>
      <c r="P4424" s="58">
        <v>0</v>
      </c>
    </row>
    <row r="4425" spans="12:16" x14ac:dyDescent="0.3">
      <c r="L4425" s="26">
        <v>4416</v>
      </c>
      <c r="M4425" s="58">
        <v>25507268.421605196</v>
      </c>
      <c r="O4425" s="26">
        <v>4416</v>
      </c>
      <c r="P4425" s="58">
        <v>25507268.421605196</v>
      </c>
    </row>
    <row r="4426" spans="12:16" x14ac:dyDescent="0.3">
      <c r="L4426" s="26">
        <v>4417</v>
      </c>
      <c r="M4426" s="58">
        <v>25330139.031207133</v>
      </c>
      <c r="O4426" s="26">
        <v>4417</v>
      </c>
      <c r="P4426" s="58">
        <v>25330139.031207133</v>
      </c>
    </row>
    <row r="4427" spans="12:16" x14ac:dyDescent="0.3">
      <c r="L4427" s="26">
        <v>4418</v>
      </c>
      <c r="M4427" s="58">
        <v>0</v>
      </c>
      <c r="O4427" s="26">
        <v>4418</v>
      </c>
      <c r="P4427" s="58">
        <v>0</v>
      </c>
    </row>
    <row r="4428" spans="12:16" x14ac:dyDescent="0.3">
      <c r="L4428" s="26">
        <v>4419</v>
      </c>
      <c r="M4428" s="58">
        <v>14839588.223900581</v>
      </c>
      <c r="O4428" s="26">
        <v>4419</v>
      </c>
      <c r="P4428" s="58">
        <v>14839588.223900581</v>
      </c>
    </row>
    <row r="4429" spans="12:16" x14ac:dyDescent="0.3">
      <c r="L4429" s="26">
        <v>4420</v>
      </c>
      <c r="M4429" s="58">
        <v>8239105.278543897</v>
      </c>
      <c r="O4429" s="26">
        <v>4420</v>
      </c>
      <c r="P4429" s="58">
        <v>8239105.278543897</v>
      </c>
    </row>
    <row r="4430" spans="12:16" x14ac:dyDescent="0.3">
      <c r="L4430" s="26">
        <v>4421</v>
      </c>
      <c r="M4430" s="58">
        <v>0</v>
      </c>
      <c r="O4430" s="26">
        <v>4421</v>
      </c>
      <c r="P4430" s="58">
        <v>0</v>
      </c>
    </row>
    <row r="4431" spans="12:16" x14ac:dyDescent="0.3">
      <c r="L4431" s="26">
        <v>4422</v>
      </c>
      <c r="M4431" s="58">
        <v>0</v>
      </c>
      <c r="O4431" s="26">
        <v>4422</v>
      </c>
      <c r="P4431" s="58">
        <v>0</v>
      </c>
    </row>
    <row r="4432" spans="12:16" x14ac:dyDescent="0.3">
      <c r="L4432" s="26">
        <v>4423</v>
      </c>
      <c r="M4432" s="58">
        <v>0</v>
      </c>
      <c r="O4432" s="26">
        <v>4423</v>
      </c>
      <c r="P4432" s="58">
        <v>0</v>
      </c>
    </row>
    <row r="4433" spans="12:16" x14ac:dyDescent="0.3">
      <c r="L4433" s="26">
        <v>4424</v>
      </c>
      <c r="M4433" s="58">
        <v>0</v>
      </c>
      <c r="O4433" s="26">
        <v>4424</v>
      </c>
      <c r="P4433" s="58">
        <v>0</v>
      </c>
    </row>
    <row r="4434" spans="12:16" x14ac:dyDescent="0.3">
      <c r="L4434" s="26">
        <v>4425</v>
      </c>
      <c r="M4434" s="58">
        <v>0</v>
      </c>
      <c r="O4434" s="26">
        <v>4425</v>
      </c>
      <c r="P4434" s="58">
        <v>0</v>
      </c>
    </row>
    <row r="4435" spans="12:16" x14ac:dyDescent="0.3">
      <c r="L4435" s="26">
        <v>4426</v>
      </c>
      <c r="M4435" s="58">
        <v>0</v>
      </c>
      <c r="O4435" s="26">
        <v>4426</v>
      </c>
      <c r="P4435" s="58">
        <v>0</v>
      </c>
    </row>
    <row r="4436" spans="12:16" x14ac:dyDescent="0.3">
      <c r="L4436" s="26">
        <v>4427</v>
      </c>
      <c r="M4436" s="58">
        <v>7471426.6190040912</v>
      </c>
      <c r="O4436" s="26">
        <v>4427</v>
      </c>
      <c r="P4436" s="58">
        <v>7471426.6190040912</v>
      </c>
    </row>
    <row r="4437" spans="12:16" x14ac:dyDescent="0.3">
      <c r="L4437" s="26">
        <v>4428</v>
      </c>
      <c r="M4437" s="58">
        <v>0</v>
      </c>
      <c r="O4437" s="26">
        <v>4428</v>
      </c>
      <c r="P4437" s="58">
        <v>0</v>
      </c>
    </row>
    <row r="4438" spans="12:16" x14ac:dyDescent="0.3">
      <c r="L4438" s="26">
        <v>4429</v>
      </c>
      <c r="M4438" s="58">
        <v>8725170.6425206326</v>
      </c>
      <c r="O4438" s="26">
        <v>4429</v>
      </c>
      <c r="P4438" s="58">
        <v>0</v>
      </c>
    </row>
    <row r="4439" spans="12:16" x14ac:dyDescent="0.3">
      <c r="L4439" s="26">
        <v>4430</v>
      </c>
      <c r="M4439" s="58">
        <v>0</v>
      </c>
      <c r="O4439" s="26">
        <v>4430</v>
      </c>
      <c r="P4439" s="58">
        <v>0</v>
      </c>
    </row>
    <row r="4440" spans="12:16" x14ac:dyDescent="0.3">
      <c r="L4440" s="26">
        <v>4431</v>
      </c>
      <c r="M4440" s="58">
        <v>0</v>
      </c>
      <c r="O4440" s="26">
        <v>4431</v>
      </c>
      <c r="P4440" s="58">
        <v>0</v>
      </c>
    </row>
    <row r="4441" spans="12:16" x14ac:dyDescent="0.3">
      <c r="L4441" s="26">
        <v>4432</v>
      </c>
      <c r="M4441" s="58">
        <v>0</v>
      </c>
      <c r="O4441" s="26">
        <v>4432</v>
      </c>
      <c r="P4441" s="58">
        <v>0</v>
      </c>
    </row>
    <row r="4442" spans="12:16" x14ac:dyDescent="0.3">
      <c r="L4442" s="26">
        <v>4433</v>
      </c>
      <c r="M4442" s="58">
        <v>0</v>
      </c>
      <c r="O4442" s="26">
        <v>4433</v>
      </c>
      <c r="P4442" s="58">
        <v>0</v>
      </c>
    </row>
    <row r="4443" spans="12:16" x14ac:dyDescent="0.3">
      <c r="L4443" s="26">
        <v>4434</v>
      </c>
      <c r="M4443" s="58">
        <v>21690422.770445887</v>
      </c>
      <c r="O4443" s="26">
        <v>4434</v>
      </c>
      <c r="P4443" s="58">
        <v>0</v>
      </c>
    </row>
    <row r="4444" spans="12:16" x14ac:dyDescent="0.3">
      <c r="L4444" s="26">
        <v>4435</v>
      </c>
      <c r="M4444" s="58">
        <v>0</v>
      </c>
      <c r="O4444" s="26">
        <v>4435</v>
      </c>
      <c r="P4444" s="58">
        <v>0</v>
      </c>
    </row>
    <row r="4445" spans="12:16" x14ac:dyDescent="0.3">
      <c r="L4445" s="26">
        <v>4436</v>
      </c>
      <c r="M4445" s="58">
        <v>0</v>
      </c>
      <c r="O4445" s="26">
        <v>4436</v>
      </c>
      <c r="P4445" s="58">
        <v>0</v>
      </c>
    </row>
    <row r="4446" spans="12:16" x14ac:dyDescent="0.3">
      <c r="L4446" s="26">
        <v>4437</v>
      </c>
      <c r="M4446" s="58">
        <v>0</v>
      </c>
      <c r="O4446" s="26">
        <v>4437</v>
      </c>
      <c r="P4446" s="58">
        <v>0</v>
      </c>
    </row>
    <row r="4447" spans="12:16" x14ac:dyDescent="0.3">
      <c r="L4447" s="26">
        <v>4438</v>
      </c>
      <c r="M4447" s="58">
        <v>0</v>
      </c>
      <c r="O4447" s="26">
        <v>4438</v>
      </c>
      <c r="P4447" s="58">
        <v>0</v>
      </c>
    </row>
    <row r="4448" spans="12:16" x14ac:dyDescent="0.3">
      <c r="L4448" s="26">
        <v>4439</v>
      </c>
      <c r="M4448" s="58">
        <v>11371671.056241058</v>
      </c>
      <c r="O4448" s="26">
        <v>4439</v>
      </c>
      <c r="P4448" s="58">
        <v>0</v>
      </c>
    </row>
    <row r="4449" spans="12:16" x14ac:dyDescent="0.3">
      <c r="L4449" s="26">
        <v>4440</v>
      </c>
      <c r="M4449" s="58">
        <v>8939634.5439105276</v>
      </c>
      <c r="O4449" s="26">
        <v>4440</v>
      </c>
      <c r="P4449" s="58">
        <v>8939634.5439105276</v>
      </c>
    </row>
    <row r="4450" spans="12:16" x14ac:dyDescent="0.3">
      <c r="L4450" s="26">
        <v>4441</v>
      </c>
      <c r="M4450" s="58">
        <v>0</v>
      </c>
      <c r="O4450" s="26">
        <v>4441</v>
      </c>
      <c r="P4450" s="58">
        <v>0</v>
      </c>
    </row>
    <row r="4451" spans="12:16" x14ac:dyDescent="0.3">
      <c r="L4451" s="26">
        <v>4442</v>
      </c>
      <c r="M4451" s="58">
        <v>5612486.56797125</v>
      </c>
      <c r="O4451" s="26">
        <v>4442</v>
      </c>
      <c r="P4451" s="58">
        <v>0</v>
      </c>
    </row>
    <row r="4452" spans="12:16" x14ac:dyDescent="0.3">
      <c r="L4452" s="26">
        <v>4443</v>
      </c>
      <c r="M4452" s="58">
        <v>10395019.827946464</v>
      </c>
      <c r="O4452" s="26">
        <v>4443</v>
      </c>
      <c r="P4452" s="58">
        <v>0</v>
      </c>
    </row>
    <row r="4453" spans="12:16" x14ac:dyDescent="0.3">
      <c r="L4453" s="26">
        <v>4444</v>
      </c>
      <c r="M4453" s="58">
        <v>15701709.429735199</v>
      </c>
      <c r="O4453" s="26">
        <v>4444</v>
      </c>
      <c r="P4453" s="58">
        <v>15701709.429735199</v>
      </c>
    </row>
    <row r="4454" spans="12:16" x14ac:dyDescent="0.3">
      <c r="L4454" s="26">
        <v>4445</v>
      </c>
      <c r="M4454" s="58">
        <v>17876987.718414083</v>
      </c>
      <c r="O4454" s="26">
        <v>4445</v>
      </c>
      <c r="P4454" s="58">
        <v>17876987.718414083</v>
      </c>
    </row>
    <row r="4455" spans="12:16" x14ac:dyDescent="0.3">
      <c r="L4455" s="26">
        <v>4446</v>
      </c>
      <c r="M4455" s="58">
        <v>28425548.416891199</v>
      </c>
      <c r="O4455" s="26">
        <v>4446</v>
      </c>
      <c r="P4455" s="58">
        <v>28425548.416891199</v>
      </c>
    </row>
    <row r="4456" spans="12:16" x14ac:dyDescent="0.3">
      <c r="L4456" s="26">
        <v>4447</v>
      </c>
      <c r="M4456" s="58">
        <v>0</v>
      </c>
      <c r="O4456" s="26">
        <v>4447</v>
      </c>
      <c r="P4456" s="58">
        <v>0</v>
      </c>
    </row>
    <row r="4457" spans="12:16" x14ac:dyDescent="0.3">
      <c r="L4457" s="26">
        <v>4448</v>
      </c>
      <c r="M4457" s="58">
        <v>8679995.4213959649</v>
      </c>
      <c r="O4457" s="26">
        <v>4448</v>
      </c>
      <c r="P4457" s="58">
        <v>8679995.4213959649</v>
      </c>
    </row>
    <row r="4458" spans="12:16" x14ac:dyDescent="0.3">
      <c r="L4458" s="26">
        <v>4449</v>
      </c>
      <c r="M4458" s="58">
        <v>11150512.573032921</v>
      </c>
      <c r="O4458" s="26">
        <v>4449</v>
      </c>
      <c r="P4458" s="58">
        <v>11150512.573032921</v>
      </c>
    </row>
    <row r="4459" spans="12:16" x14ac:dyDescent="0.3">
      <c r="L4459" s="26">
        <v>4450</v>
      </c>
      <c r="M4459" s="58">
        <v>6064926.6850118153</v>
      </c>
      <c r="O4459" s="26">
        <v>4450</v>
      </c>
      <c r="P4459" s="58">
        <v>0</v>
      </c>
    </row>
    <row r="4460" spans="12:16" x14ac:dyDescent="0.3">
      <c r="L4460" s="26">
        <v>4451</v>
      </c>
      <c r="M4460" s="58">
        <v>10293961.747204633</v>
      </c>
      <c r="O4460" s="26">
        <v>4451</v>
      </c>
      <c r="P4460" s="58">
        <v>10293961.747204633</v>
      </c>
    </row>
    <row r="4461" spans="12:16" x14ac:dyDescent="0.3">
      <c r="L4461" s="26">
        <v>4452</v>
      </c>
      <c r="M4461" s="58">
        <v>28217702.231053129</v>
      </c>
      <c r="O4461" s="26">
        <v>4452</v>
      </c>
      <c r="P4461" s="58">
        <v>28217702.231053129</v>
      </c>
    </row>
    <row r="4462" spans="12:16" x14ac:dyDescent="0.3">
      <c r="L4462" s="26">
        <v>4453</v>
      </c>
      <c r="M4462" s="58">
        <v>9842838.52479106</v>
      </c>
      <c r="O4462" s="26">
        <v>4453</v>
      </c>
      <c r="P4462" s="58">
        <v>0</v>
      </c>
    </row>
    <row r="4463" spans="12:16" x14ac:dyDescent="0.3">
      <c r="L4463" s="26">
        <v>4454</v>
      </c>
      <c r="M4463" s="58">
        <v>0</v>
      </c>
      <c r="O4463" s="26">
        <v>4454</v>
      </c>
      <c r="P4463" s="58">
        <v>0</v>
      </c>
    </row>
    <row r="4464" spans="12:16" x14ac:dyDescent="0.3">
      <c r="L4464" s="26">
        <v>4455</v>
      </c>
      <c r="M4464" s="58">
        <v>0</v>
      </c>
      <c r="O4464" s="26">
        <v>4455</v>
      </c>
      <c r="P4464" s="58">
        <v>0</v>
      </c>
    </row>
    <row r="4465" spans="12:16" x14ac:dyDescent="0.3">
      <c r="L4465" s="26">
        <v>4456</v>
      </c>
      <c r="M4465" s="58">
        <v>0</v>
      </c>
      <c r="O4465" s="26">
        <v>4456</v>
      </c>
      <c r="P4465" s="58">
        <v>0</v>
      </c>
    </row>
    <row r="4466" spans="12:16" x14ac:dyDescent="0.3">
      <c r="L4466" s="26">
        <v>4457</v>
      </c>
      <c r="M4466" s="58">
        <v>11829206.553402731</v>
      </c>
      <c r="O4466" s="26">
        <v>4457</v>
      </c>
      <c r="P4466" s="58">
        <v>11829206.553402731</v>
      </c>
    </row>
    <row r="4467" spans="12:16" x14ac:dyDescent="0.3">
      <c r="L4467" s="26">
        <v>4458</v>
      </c>
      <c r="M4467" s="58">
        <v>6609256.1781065762</v>
      </c>
      <c r="O4467" s="26">
        <v>4458</v>
      </c>
      <c r="P4467" s="58">
        <v>6609256.1781065762</v>
      </c>
    </row>
    <row r="4468" spans="12:16" x14ac:dyDescent="0.3">
      <c r="L4468" s="26">
        <v>4459</v>
      </c>
      <c r="M4468" s="58">
        <v>0</v>
      </c>
      <c r="O4468" s="26">
        <v>4459</v>
      </c>
      <c r="P4468" s="58">
        <v>0</v>
      </c>
    </row>
    <row r="4469" spans="12:16" x14ac:dyDescent="0.3">
      <c r="L4469" s="26">
        <v>4460</v>
      </c>
      <c r="M4469" s="58">
        <v>16442996.599089721</v>
      </c>
      <c r="O4469" s="26">
        <v>4460</v>
      </c>
      <c r="P4469" s="58">
        <v>16442996.599089721</v>
      </c>
    </row>
    <row r="4470" spans="12:16" x14ac:dyDescent="0.3">
      <c r="L4470" s="26">
        <v>4461</v>
      </c>
      <c r="M4470" s="58">
        <v>38196328.564381994</v>
      </c>
      <c r="O4470" s="26">
        <v>4461</v>
      </c>
      <c r="P4470" s="58">
        <v>38196328.564381994</v>
      </c>
    </row>
    <row r="4471" spans="12:16" x14ac:dyDescent="0.3">
      <c r="L4471" s="26">
        <v>4462</v>
      </c>
      <c r="M4471" s="58">
        <v>0</v>
      </c>
      <c r="O4471" s="26">
        <v>4462</v>
      </c>
      <c r="P4471" s="58">
        <v>0</v>
      </c>
    </row>
    <row r="4472" spans="12:16" x14ac:dyDescent="0.3">
      <c r="L4472" s="26">
        <v>4463</v>
      </c>
      <c r="M4472" s="58">
        <v>0</v>
      </c>
      <c r="O4472" s="26">
        <v>4463</v>
      </c>
      <c r="P4472" s="58">
        <v>0</v>
      </c>
    </row>
    <row r="4473" spans="12:16" x14ac:dyDescent="0.3">
      <c r="L4473" s="26">
        <v>4464</v>
      </c>
      <c r="M4473" s="58">
        <v>0</v>
      </c>
      <c r="O4473" s="26">
        <v>4464</v>
      </c>
      <c r="P4473" s="58">
        <v>0</v>
      </c>
    </row>
    <row r="4474" spans="12:16" x14ac:dyDescent="0.3">
      <c r="L4474" s="26">
        <v>4465</v>
      </c>
      <c r="M4474" s="58">
        <v>0</v>
      </c>
      <c r="O4474" s="26">
        <v>4465</v>
      </c>
      <c r="P4474" s="58">
        <v>0</v>
      </c>
    </row>
    <row r="4475" spans="12:16" x14ac:dyDescent="0.3">
      <c r="L4475" s="26">
        <v>4466</v>
      </c>
      <c r="M4475" s="58">
        <v>0</v>
      </c>
      <c r="O4475" s="26">
        <v>4466</v>
      </c>
      <c r="P4475" s="58">
        <v>0</v>
      </c>
    </row>
    <row r="4476" spans="12:16" x14ac:dyDescent="0.3">
      <c r="L4476" s="26">
        <v>4467</v>
      </c>
      <c r="M4476" s="58">
        <v>19316581.262006175</v>
      </c>
      <c r="O4476" s="26">
        <v>4467</v>
      </c>
      <c r="P4476" s="58">
        <v>7929039.5057809716</v>
      </c>
    </row>
    <row r="4477" spans="12:16" x14ac:dyDescent="0.3">
      <c r="L4477" s="26">
        <v>4468</v>
      </c>
      <c r="M4477" s="58">
        <v>0</v>
      </c>
      <c r="O4477" s="26">
        <v>4468</v>
      </c>
      <c r="P4477" s="58">
        <v>0</v>
      </c>
    </row>
    <row r="4478" spans="12:16" x14ac:dyDescent="0.3">
      <c r="L4478" s="26">
        <v>4469</v>
      </c>
      <c r="M4478" s="58">
        <v>0</v>
      </c>
      <c r="O4478" s="26">
        <v>4469</v>
      </c>
      <c r="P4478" s="58">
        <v>0</v>
      </c>
    </row>
    <row r="4479" spans="12:16" x14ac:dyDescent="0.3">
      <c r="L4479" s="26">
        <v>4470</v>
      </c>
      <c r="M4479" s="58">
        <v>0</v>
      </c>
      <c r="O4479" s="26">
        <v>4470</v>
      </c>
      <c r="P4479" s="58">
        <v>0</v>
      </c>
    </row>
    <row r="4480" spans="12:16" x14ac:dyDescent="0.3">
      <c r="L4480" s="26">
        <v>4471</v>
      </c>
      <c r="M4480" s="58">
        <v>0</v>
      </c>
      <c r="O4480" s="26">
        <v>4471</v>
      </c>
      <c r="P4480" s="58">
        <v>0</v>
      </c>
    </row>
    <row r="4481" spans="12:16" x14ac:dyDescent="0.3">
      <c r="L4481" s="26">
        <v>4472</v>
      </c>
      <c r="M4481" s="58">
        <v>8582294.5021533351</v>
      </c>
      <c r="O4481" s="26">
        <v>4472</v>
      </c>
      <c r="P4481" s="58">
        <v>8582294.5021533351</v>
      </c>
    </row>
    <row r="4482" spans="12:16" x14ac:dyDescent="0.3">
      <c r="L4482" s="26">
        <v>4473</v>
      </c>
      <c r="M4482" s="58">
        <v>0</v>
      </c>
      <c r="O4482" s="26">
        <v>4473</v>
      </c>
      <c r="P4482" s="58">
        <v>0</v>
      </c>
    </row>
    <row r="4483" spans="12:16" x14ac:dyDescent="0.3">
      <c r="L4483" s="26">
        <v>4474</v>
      </c>
      <c r="M4483" s="58">
        <v>6589113.1648951285</v>
      </c>
      <c r="O4483" s="26">
        <v>4474</v>
      </c>
      <c r="P4483" s="58">
        <v>6589113.1648951285</v>
      </c>
    </row>
    <row r="4484" spans="12:16" x14ac:dyDescent="0.3">
      <c r="L4484" s="26">
        <v>4475</v>
      </c>
      <c r="M4484" s="58">
        <v>28010289.685276583</v>
      </c>
      <c r="O4484" s="26">
        <v>4475</v>
      </c>
      <c r="P4484" s="58">
        <v>28010289.685276583</v>
      </c>
    </row>
    <row r="4485" spans="12:16" x14ac:dyDescent="0.3">
      <c r="L4485" s="26">
        <v>4476</v>
      </c>
      <c r="M4485" s="58">
        <v>0</v>
      </c>
      <c r="O4485" s="26">
        <v>4476</v>
      </c>
      <c r="P4485" s="58">
        <v>0</v>
      </c>
    </row>
    <row r="4486" spans="12:16" x14ac:dyDescent="0.3">
      <c r="L4486" s="26">
        <v>4477</v>
      </c>
      <c r="M4486" s="58">
        <v>13827669.343885405</v>
      </c>
      <c r="O4486" s="26">
        <v>4477</v>
      </c>
      <c r="P4486" s="58">
        <v>13827669.343885405</v>
      </c>
    </row>
    <row r="4487" spans="12:16" x14ac:dyDescent="0.3">
      <c r="L4487" s="26">
        <v>4478</v>
      </c>
      <c r="M4487" s="58">
        <v>0</v>
      </c>
      <c r="O4487" s="26">
        <v>4478</v>
      </c>
      <c r="P4487" s="58">
        <v>0</v>
      </c>
    </row>
    <row r="4488" spans="12:16" x14ac:dyDescent="0.3">
      <c r="L4488" s="26">
        <v>4479</v>
      </c>
      <c r="M4488" s="58">
        <v>10123611.25623069</v>
      </c>
      <c r="O4488" s="26">
        <v>4479</v>
      </c>
      <c r="P4488" s="58">
        <v>10123611.25623069</v>
      </c>
    </row>
    <row r="4489" spans="12:16" x14ac:dyDescent="0.3">
      <c r="L4489" s="26">
        <v>4480</v>
      </c>
      <c r="M4489" s="58">
        <v>0</v>
      </c>
      <c r="O4489" s="26">
        <v>4480</v>
      </c>
      <c r="P4489" s="58">
        <v>0</v>
      </c>
    </row>
    <row r="4490" spans="12:16" x14ac:dyDescent="0.3">
      <c r="L4490" s="26">
        <v>4481</v>
      </c>
      <c r="M4490" s="58">
        <v>0</v>
      </c>
      <c r="O4490" s="26">
        <v>4481</v>
      </c>
      <c r="P4490" s="58">
        <v>0</v>
      </c>
    </row>
    <row r="4491" spans="12:16" x14ac:dyDescent="0.3">
      <c r="L4491" s="26">
        <v>4482</v>
      </c>
      <c r="M4491" s="58">
        <v>27441084.442196645</v>
      </c>
      <c r="O4491" s="26">
        <v>4482</v>
      </c>
      <c r="P4491" s="58">
        <v>0</v>
      </c>
    </row>
    <row r="4492" spans="12:16" x14ac:dyDescent="0.3">
      <c r="L4492" s="26">
        <v>4483</v>
      </c>
      <c r="M4492" s="58">
        <v>6129361.5417738399</v>
      </c>
      <c r="O4492" s="26">
        <v>4483</v>
      </c>
      <c r="P4492" s="58">
        <v>6129361.5417738399</v>
      </c>
    </row>
    <row r="4493" spans="12:16" x14ac:dyDescent="0.3">
      <c r="L4493" s="26">
        <v>4484</v>
      </c>
      <c r="M4493" s="58">
        <v>22433769.143704191</v>
      </c>
      <c r="O4493" s="26">
        <v>4484</v>
      </c>
      <c r="P4493" s="58">
        <v>22433769.143704191</v>
      </c>
    </row>
    <row r="4494" spans="12:16" x14ac:dyDescent="0.3">
      <c r="L4494" s="26">
        <v>4485</v>
      </c>
      <c r="M4494" s="58">
        <v>24212761.245726313</v>
      </c>
      <c r="O4494" s="26">
        <v>4485</v>
      </c>
      <c r="P4494" s="58">
        <v>24212761.245726313</v>
      </c>
    </row>
    <row r="4495" spans="12:16" x14ac:dyDescent="0.3">
      <c r="L4495" s="26">
        <v>4486</v>
      </c>
      <c r="M4495" s="58">
        <v>0</v>
      </c>
      <c r="O4495" s="26">
        <v>4486</v>
      </c>
      <c r="P4495" s="58">
        <v>0</v>
      </c>
    </row>
    <row r="4496" spans="12:16" x14ac:dyDescent="0.3">
      <c r="L4496" s="26">
        <v>4487</v>
      </c>
      <c r="M4496" s="58">
        <v>0</v>
      </c>
      <c r="O4496" s="26">
        <v>4487</v>
      </c>
      <c r="P4496" s="58">
        <v>0</v>
      </c>
    </row>
    <row r="4497" spans="12:16" x14ac:dyDescent="0.3">
      <c r="L4497" s="26">
        <v>4488</v>
      </c>
      <c r="M4497" s="58">
        <v>17016754.22567445</v>
      </c>
      <c r="O4497" s="26">
        <v>4488</v>
      </c>
      <c r="P4497" s="58">
        <v>17016754.22567445</v>
      </c>
    </row>
    <row r="4498" spans="12:16" x14ac:dyDescent="0.3">
      <c r="L4498" s="26">
        <v>4489</v>
      </c>
      <c r="M4498" s="58">
        <v>4929705.4207944954</v>
      </c>
      <c r="O4498" s="26">
        <v>4489</v>
      </c>
      <c r="P4498" s="58">
        <v>4929705.4207944954</v>
      </c>
    </row>
    <row r="4499" spans="12:16" x14ac:dyDescent="0.3">
      <c r="L4499" s="26">
        <v>4490</v>
      </c>
      <c r="M4499" s="58">
        <v>38222218.869257025</v>
      </c>
      <c r="O4499" s="26">
        <v>4490</v>
      </c>
      <c r="P4499" s="58">
        <v>38222218.869257025</v>
      </c>
    </row>
    <row r="4500" spans="12:16" x14ac:dyDescent="0.3">
      <c r="L4500" s="26">
        <v>4491</v>
      </c>
      <c r="M4500" s="58">
        <v>6650847.5059111034</v>
      </c>
      <c r="O4500" s="26">
        <v>4491</v>
      </c>
      <c r="P4500" s="58">
        <v>6650847.5059111034</v>
      </c>
    </row>
    <row r="4501" spans="12:16" x14ac:dyDescent="0.3">
      <c r="L4501" s="26">
        <v>4492</v>
      </c>
      <c r="M4501" s="58">
        <v>19778353.987277936</v>
      </c>
      <c r="O4501" s="26">
        <v>4492</v>
      </c>
      <c r="P4501" s="58">
        <v>19778353.987277936</v>
      </c>
    </row>
    <row r="4502" spans="12:16" x14ac:dyDescent="0.3">
      <c r="L4502" s="26">
        <v>4493</v>
      </c>
      <c r="M4502" s="58">
        <v>7547231.1661590878</v>
      </c>
      <c r="O4502" s="26">
        <v>4493</v>
      </c>
      <c r="P4502" s="58">
        <v>7547231.1661590878</v>
      </c>
    </row>
    <row r="4503" spans="12:16" x14ac:dyDescent="0.3">
      <c r="L4503" s="26">
        <v>4494</v>
      </c>
      <c r="M4503" s="58">
        <v>0</v>
      </c>
      <c r="O4503" s="26">
        <v>4494</v>
      </c>
      <c r="P4503" s="58">
        <v>0</v>
      </c>
    </row>
    <row r="4504" spans="12:16" x14ac:dyDescent="0.3">
      <c r="L4504" s="26">
        <v>4495</v>
      </c>
      <c r="M4504" s="58">
        <v>0</v>
      </c>
      <c r="O4504" s="26">
        <v>4495</v>
      </c>
      <c r="P4504" s="58">
        <v>0</v>
      </c>
    </row>
    <row r="4505" spans="12:16" x14ac:dyDescent="0.3">
      <c r="L4505" s="26">
        <v>4496</v>
      </c>
      <c r="M4505" s="58">
        <v>0</v>
      </c>
      <c r="O4505" s="26">
        <v>4496</v>
      </c>
      <c r="P4505" s="58">
        <v>0</v>
      </c>
    </row>
    <row r="4506" spans="12:16" x14ac:dyDescent="0.3">
      <c r="L4506" s="26">
        <v>4497</v>
      </c>
      <c r="M4506" s="58">
        <v>0</v>
      </c>
      <c r="O4506" s="26">
        <v>4497</v>
      </c>
      <c r="P4506" s="58">
        <v>0</v>
      </c>
    </row>
    <row r="4507" spans="12:16" x14ac:dyDescent="0.3">
      <c r="L4507" s="26">
        <v>4498</v>
      </c>
      <c r="M4507" s="58">
        <v>7163131.0676995181</v>
      </c>
      <c r="O4507" s="26">
        <v>4498</v>
      </c>
      <c r="P4507" s="58">
        <v>7163131.0676995181</v>
      </c>
    </row>
    <row r="4508" spans="12:16" x14ac:dyDescent="0.3">
      <c r="L4508" s="26">
        <v>4499</v>
      </c>
      <c r="M4508" s="58">
        <v>0</v>
      </c>
      <c r="O4508" s="26">
        <v>4499</v>
      </c>
      <c r="P4508" s="58">
        <v>0</v>
      </c>
    </row>
    <row r="4509" spans="12:16" x14ac:dyDescent="0.3">
      <c r="L4509" s="26">
        <v>4500</v>
      </c>
      <c r="M4509" s="58">
        <v>21163560.012885019</v>
      </c>
      <c r="O4509" s="26">
        <v>4500</v>
      </c>
      <c r="P4509" s="58">
        <v>21163560.012885019</v>
      </c>
    </row>
    <row r="4510" spans="12:16" x14ac:dyDescent="0.3">
      <c r="L4510" s="26">
        <v>4501</v>
      </c>
      <c r="M4510" s="58">
        <v>28052251.166439362</v>
      </c>
      <c r="O4510" s="26">
        <v>4501</v>
      </c>
      <c r="P4510" s="58">
        <v>28052251.166439362</v>
      </c>
    </row>
    <row r="4511" spans="12:16" x14ac:dyDescent="0.3">
      <c r="L4511" s="26">
        <v>4502</v>
      </c>
      <c r="M4511" s="58">
        <v>14966205.270480273</v>
      </c>
      <c r="O4511" s="26">
        <v>4502</v>
      </c>
      <c r="P4511" s="58">
        <v>14966205.270480273</v>
      </c>
    </row>
    <row r="4512" spans="12:16" x14ac:dyDescent="0.3">
      <c r="L4512" s="26">
        <v>4503</v>
      </c>
      <c r="M4512" s="58">
        <v>0</v>
      </c>
      <c r="O4512" s="26">
        <v>4503</v>
      </c>
      <c r="P4512" s="58">
        <v>0</v>
      </c>
    </row>
    <row r="4513" spans="12:16" x14ac:dyDescent="0.3">
      <c r="L4513" s="26">
        <v>4504</v>
      </c>
      <c r="M4513" s="58">
        <v>0</v>
      </c>
      <c r="O4513" s="26">
        <v>4504</v>
      </c>
      <c r="P4513" s="58">
        <v>0</v>
      </c>
    </row>
    <row r="4514" spans="12:16" x14ac:dyDescent="0.3">
      <c r="L4514" s="26">
        <v>4505</v>
      </c>
      <c r="M4514" s="58">
        <v>15123294.846009424</v>
      </c>
      <c r="O4514" s="26">
        <v>4505</v>
      </c>
      <c r="P4514" s="58">
        <v>0</v>
      </c>
    </row>
    <row r="4515" spans="12:16" x14ac:dyDescent="0.3">
      <c r="L4515" s="26">
        <v>4506</v>
      </c>
      <c r="M4515" s="58">
        <v>29412052.811846312</v>
      </c>
      <c r="O4515" s="26">
        <v>4506</v>
      </c>
      <c r="P4515" s="58">
        <v>29412052.811846312</v>
      </c>
    </row>
    <row r="4516" spans="12:16" x14ac:dyDescent="0.3">
      <c r="L4516" s="26">
        <v>4507</v>
      </c>
      <c r="M4516" s="58">
        <v>21108669.422991909</v>
      </c>
      <c r="O4516" s="26">
        <v>4507</v>
      </c>
      <c r="P4516" s="58">
        <v>15708047.413376696</v>
      </c>
    </row>
    <row r="4517" spans="12:16" x14ac:dyDescent="0.3">
      <c r="L4517" s="26">
        <v>4508</v>
      </c>
      <c r="M4517" s="58">
        <v>0</v>
      </c>
      <c r="O4517" s="26">
        <v>4508</v>
      </c>
      <c r="P4517" s="58">
        <v>0</v>
      </c>
    </row>
    <row r="4518" spans="12:16" x14ac:dyDescent="0.3">
      <c r="L4518" s="26">
        <v>4509</v>
      </c>
      <c r="M4518" s="58">
        <v>0</v>
      </c>
      <c r="O4518" s="26">
        <v>4509</v>
      </c>
      <c r="P4518" s="58">
        <v>0</v>
      </c>
    </row>
    <row r="4519" spans="12:16" x14ac:dyDescent="0.3">
      <c r="L4519" s="26">
        <v>4510</v>
      </c>
      <c r="M4519" s="58">
        <v>0</v>
      </c>
      <c r="O4519" s="26">
        <v>4510</v>
      </c>
      <c r="P4519" s="58">
        <v>0</v>
      </c>
    </row>
    <row r="4520" spans="12:16" x14ac:dyDescent="0.3">
      <c r="L4520" s="26">
        <v>4511</v>
      </c>
      <c r="M4520" s="58">
        <v>8802896.3354097698</v>
      </c>
      <c r="O4520" s="26">
        <v>4511</v>
      </c>
      <c r="P4520" s="58">
        <v>0</v>
      </c>
    </row>
    <row r="4521" spans="12:16" x14ac:dyDescent="0.3">
      <c r="L4521" s="26">
        <v>4512</v>
      </c>
      <c r="M4521" s="58">
        <v>10342604.459073538</v>
      </c>
      <c r="O4521" s="26">
        <v>4512</v>
      </c>
      <c r="P4521" s="58">
        <v>10342604.459073538</v>
      </c>
    </row>
    <row r="4522" spans="12:16" x14ac:dyDescent="0.3">
      <c r="L4522" s="26">
        <v>4513</v>
      </c>
      <c r="M4522" s="58">
        <v>0</v>
      </c>
      <c r="O4522" s="26">
        <v>4513</v>
      </c>
      <c r="P4522" s="58">
        <v>0</v>
      </c>
    </row>
    <row r="4523" spans="12:16" x14ac:dyDescent="0.3">
      <c r="L4523" s="26">
        <v>4514</v>
      </c>
      <c r="M4523" s="58">
        <v>16912068.585535422</v>
      </c>
      <c r="O4523" s="26">
        <v>4514</v>
      </c>
      <c r="P4523" s="58">
        <v>16912068.585535422</v>
      </c>
    </row>
    <row r="4524" spans="12:16" x14ac:dyDescent="0.3">
      <c r="L4524" s="26">
        <v>4515</v>
      </c>
      <c r="M4524" s="58">
        <v>10802596.823681302</v>
      </c>
      <c r="O4524" s="26">
        <v>4515</v>
      </c>
      <c r="P4524" s="58">
        <v>10802596.823681302</v>
      </c>
    </row>
    <row r="4525" spans="12:16" x14ac:dyDescent="0.3">
      <c r="L4525" s="26">
        <v>4516</v>
      </c>
      <c r="M4525" s="58">
        <v>0</v>
      </c>
      <c r="O4525" s="26">
        <v>4516</v>
      </c>
      <c r="P4525" s="58">
        <v>0</v>
      </c>
    </row>
    <row r="4526" spans="12:16" x14ac:dyDescent="0.3">
      <c r="L4526" s="26">
        <v>4517</v>
      </c>
      <c r="M4526" s="58">
        <v>36966207.04422494</v>
      </c>
      <c r="O4526" s="26">
        <v>4517</v>
      </c>
      <c r="P4526" s="58">
        <v>36966207.04422494</v>
      </c>
    </row>
    <row r="4527" spans="12:16" x14ac:dyDescent="0.3">
      <c r="L4527" s="26">
        <v>4518</v>
      </c>
      <c r="M4527" s="58">
        <v>0</v>
      </c>
      <c r="O4527" s="26">
        <v>4518</v>
      </c>
      <c r="P4527" s="58">
        <v>0</v>
      </c>
    </row>
    <row r="4528" spans="12:16" x14ac:dyDescent="0.3">
      <c r="L4528" s="26">
        <v>4519</v>
      </c>
      <c r="M4528" s="58">
        <v>0</v>
      </c>
      <c r="O4528" s="26">
        <v>4519</v>
      </c>
      <c r="P4528" s="58">
        <v>0</v>
      </c>
    </row>
    <row r="4529" spans="12:16" x14ac:dyDescent="0.3">
      <c r="L4529" s="26">
        <v>4520</v>
      </c>
      <c r="M4529" s="58">
        <v>0</v>
      </c>
      <c r="O4529" s="26">
        <v>4520</v>
      </c>
      <c r="P4529" s="58">
        <v>0</v>
      </c>
    </row>
    <row r="4530" spans="12:16" x14ac:dyDescent="0.3">
      <c r="L4530" s="26">
        <v>4521</v>
      </c>
      <c r="M4530" s="58">
        <v>33964601.634626903</v>
      </c>
      <c r="O4530" s="26">
        <v>4521</v>
      </c>
      <c r="P4530" s="58">
        <v>5408117.4991095755</v>
      </c>
    </row>
    <row r="4531" spans="12:16" x14ac:dyDescent="0.3">
      <c r="L4531" s="26">
        <v>4522</v>
      </c>
      <c r="M4531" s="58">
        <v>16834846.510955978</v>
      </c>
      <c r="O4531" s="26">
        <v>4522</v>
      </c>
      <c r="P4531" s="58">
        <v>16834846.510955978</v>
      </c>
    </row>
    <row r="4532" spans="12:16" x14ac:dyDescent="0.3">
      <c r="L4532" s="26">
        <v>4523</v>
      </c>
      <c r="M4532" s="58">
        <v>9107324.1814303361</v>
      </c>
      <c r="O4532" s="26">
        <v>4523</v>
      </c>
      <c r="P4532" s="58">
        <v>0</v>
      </c>
    </row>
    <row r="4533" spans="12:16" x14ac:dyDescent="0.3">
      <c r="L4533" s="26">
        <v>4524</v>
      </c>
      <c r="M4533" s="58">
        <v>0</v>
      </c>
      <c r="O4533" s="26">
        <v>4524</v>
      </c>
      <c r="P4533" s="58">
        <v>0</v>
      </c>
    </row>
    <row r="4534" spans="12:16" x14ac:dyDescent="0.3">
      <c r="L4534" s="26">
        <v>4525</v>
      </c>
      <c r="M4534" s="58">
        <v>24764445.416207124</v>
      </c>
      <c r="O4534" s="26">
        <v>4525</v>
      </c>
      <c r="P4534" s="58">
        <v>24764445.416207124</v>
      </c>
    </row>
    <row r="4535" spans="12:16" x14ac:dyDescent="0.3">
      <c r="L4535" s="26">
        <v>4526</v>
      </c>
      <c r="M4535" s="58">
        <v>0</v>
      </c>
      <c r="O4535" s="26">
        <v>4526</v>
      </c>
      <c r="P4535" s="58">
        <v>0</v>
      </c>
    </row>
    <row r="4536" spans="12:16" x14ac:dyDescent="0.3">
      <c r="L4536" s="26">
        <v>4527</v>
      </c>
      <c r="M4536" s="58">
        <v>0</v>
      </c>
      <c r="O4536" s="26">
        <v>4527</v>
      </c>
      <c r="P4536" s="58">
        <v>0</v>
      </c>
    </row>
    <row r="4537" spans="12:16" x14ac:dyDescent="0.3">
      <c r="L4537" s="26">
        <v>4528</v>
      </c>
      <c r="M4537" s="58">
        <v>5423931.512955091</v>
      </c>
      <c r="O4537" s="26">
        <v>4528</v>
      </c>
      <c r="P4537" s="58">
        <v>5423931.512955091</v>
      </c>
    </row>
    <row r="4538" spans="12:16" x14ac:dyDescent="0.3">
      <c r="L4538" s="26">
        <v>4529</v>
      </c>
      <c r="M4538" s="58">
        <v>27780680.95491533</v>
      </c>
      <c r="O4538" s="26">
        <v>4529</v>
      </c>
      <c r="P4538" s="58">
        <v>27780680.95491533</v>
      </c>
    </row>
    <row r="4539" spans="12:16" x14ac:dyDescent="0.3">
      <c r="L4539" s="26">
        <v>4530</v>
      </c>
      <c r="M4539" s="58">
        <v>0</v>
      </c>
      <c r="O4539" s="26">
        <v>4530</v>
      </c>
      <c r="P4539" s="58">
        <v>0</v>
      </c>
    </row>
    <row r="4540" spans="12:16" x14ac:dyDescent="0.3">
      <c r="L4540" s="26">
        <v>4531</v>
      </c>
      <c r="M4540" s="58">
        <v>0</v>
      </c>
      <c r="O4540" s="26">
        <v>4531</v>
      </c>
      <c r="P4540" s="58">
        <v>0</v>
      </c>
    </row>
    <row r="4541" spans="12:16" x14ac:dyDescent="0.3">
      <c r="L4541" s="26">
        <v>4532</v>
      </c>
      <c r="M4541" s="58">
        <v>0</v>
      </c>
      <c r="O4541" s="26">
        <v>4532</v>
      </c>
      <c r="P4541" s="58">
        <v>0</v>
      </c>
    </row>
    <row r="4542" spans="12:16" x14ac:dyDescent="0.3">
      <c r="L4542" s="26">
        <v>4533</v>
      </c>
      <c r="M4542" s="58">
        <v>13812528.92540787</v>
      </c>
      <c r="O4542" s="26">
        <v>4533</v>
      </c>
      <c r="P4542" s="58">
        <v>13812528.92540787</v>
      </c>
    </row>
    <row r="4543" spans="12:16" x14ac:dyDescent="0.3">
      <c r="L4543" s="26">
        <v>4534</v>
      </c>
      <c r="M4543" s="58">
        <v>0</v>
      </c>
      <c r="O4543" s="26">
        <v>4534</v>
      </c>
      <c r="P4543" s="58">
        <v>0</v>
      </c>
    </row>
    <row r="4544" spans="12:16" x14ac:dyDescent="0.3">
      <c r="L4544" s="26">
        <v>4535</v>
      </c>
      <c r="M4544" s="58">
        <v>30258709.794105045</v>
      </c>
      <c r="O4544" s="26">
        <v>4535</v>
      </c>
      <c r="P4544" s="58">
        <v>30258709.794105045</v>
      </c>
    </row>
    <row r="4545" spans="12:16" x14ac:dyDescent="0.3">
      <c r="L4545" s="26">
        <v>4536</v>
      </c>
      <c r="M4545" s="58">
        <v>20188226.354746647</v>
      </c>
      <c r="O4545" s="26">
        <v>4536</v>
      </c>
      <c r="P4545" s="58">
        <v>20188226.354746647</v>
      </c>
    </row>
    <row r="4546" spans="12:16" x14ac:dyDescent="0.3">
      <c r="L4546" s="26">
        <v>4537</v>
      </c>
      <c r="M4546" s="58">
        <v>9159195.4663650915</v>
      </c>
      <c r="O4546" s="26">
        <v>4537</v>
      </c>
      <c r="P4546" s="58">
        <v>9159195.4663650915</v>
      </c>
    </row>
    <row r="4547" spans="12:16" x14ac:dyDescent="0.3">
      <c r="L4547" s="26">
        <v>4538</v>
      </c>
      <c r="M4547" s="58">
        <v>6984645.4728408428</v>
      </c>
      <c r="O4547" s="26">
        <v>4538</v>
      </c>
      <c r="P4547" s="58">
        <v>6984645.4728408428</v>
      </c>
    </row>
    <row r="4548" spans="12:16" x14ac:dyDescent="0.3">
      <c r="L4548" s="26">
        <v>4539</v>
      </c>
      <c r="M4548" s="58">
        <v>9669813.7345860489</v>
      </c>
      <c r="O4548" s="26">
        <v>4539</v>
      </c>
      <c r="P4548" s="58">
        <v>9669813.7345860489</v>
      </c>
    </row>
    <row r="4549" spans="12:16" x14ac:dyDescent="0.3">
      <c r="L4549" s="26">
        <v>4540</v>
      </c>
      <c r="M4549" s="58">
        <v>11961717.503472514</v>
      </c>
      <c r="O4549" s="26">
        <v>4540</v>
      </c>
      <c r="P4549" s="58">
        <v>11961717.503472514</v>
      </c>
    </row>
    <row r="4550" spans="12:16" x14ac:dyDescent="0.3">
      <c r="L4550" s="26">
        <v>4541</v>
      </c>
      <c r="M4550" s="58">
        <v>6898040.6817436973</v>
      </c>
      <c r="O4550" s="26">
        <v>4541</v>
      </c>
      <c r="P4550" s="58">
        <v>6898040.6817436973</v>
      </c>
    </row>
    <row r="4551" spans="12:16" x14ac:dyDescent="0.3">
      <c r="L4551" s="26">
        <v>4542</v>
      </c>
      <c r="M4551" s="58">
        <v>0</v>
      </c>
      <c r="O4551" s="26">
        <v>4542</v>
      </c>
      <c r="P4551" s="58">
        <v>0</v>
      </c>
    </row>
    <row r="4552" spans="12:16" x14ac:dyDescent="0.3">
      <c r="L4552" s="26">
        <v>4543</v>
      </c>
      <c r="M4552" s="58">
        <v>17686797.628913537</v>
      </c>
      <c r="O4552" s="26">
        <v>4543</v>
      </c>
      <c r="P4552" s="58">
        <v>17686797.628913537</v>
      </c>
    </row>
    <row r="4553" spans="12:16" x14ac:dyDescent="0.3">
      <c r="L4553" s="26">
        <v>4544</v>
      </c>
      <c r="M4553" s="58">
        <v>0</v>
      </c>
      <c r="O4553" s="26">
        <v>4544</v>
      </c>
      <c r="P4553" s="58">
        <v>0</v>
      </c>
    </row>
    <row r="4554" spans="12:16" x14ac:dyDescent="0.3">
      <c r="L4554" s="26">
        <v>4545</v>
      </c>
      <c r="M4554" s="58">
        <v>0</v>
      </c>
      <c r="O4554" s="26">
        <v>4545</v>
      </c>
      <c r="P4554" s="58">
        <v>0</v>
      </c>
    </row>
    <row r="4555" spans="12:16" x14ac:dyDescent="0.3">
      <c r="L4555" s="26">
        <v>4546</v>
      </c>
      <c r="M4555" s="58">
        <v>0</v>
      </c>
      <c r="O4555" s="26">
        <v>4546</v>
      </c>
      <c r="P4555" s="58">
        <v>0</v>
      </c>
    </row>
    <row r="4556" spans="12:16" x14ac:dyDescent="0.3">
      <c r="L4556" s="26">
        <v>4547</v>
      </c>
      <c r="M4556" s="58">
        <v>0</v>
      </c>
      <c r="O4556" s="26">
        <v>4547</v>
      </c>
      <c r="P4556" s="58">
        <v>0</v>
      </c>
    </row>
    <row r="4557" spans="12:16" x14ac:dyDescent="0.3">
      <c r="L4557" s="26">
        <v>4548</v>
      </c>
      <c r="M4557" s="58">
        <v>0</v>
      </c>
      <c r="O4557" s="26">
        <v>4548</v>
      </c>
      <c r="P4557" s="58">
        <v>0</v>
      </c>
    </row>
    <row r="4558" spans="12:16" x14ac:dyDescent="0.3">
      <c r="L4558" s="26">
        <v>4549</v>
      </c>
      <c r="M4558" s="58">
        <v>10830590.069985429</v>
      </c>
      <c r="O4558" s="26">
        <v>4549</v>
      </c>
      <c r="P4558" s="58">
        <v>10830590.069985429</v>
      </c>
    </row>
    <row r="4559" spans="12:16" x14ac:dyDescent="0.3">
      <c r="L4559" s="26">
        <v>4550</v>
      </c>
      <c r="M4559" s="58">
        <v>0</v>
      </c>
      <c r="O4559" s="26">
        <v>4550</v>
      </c>
      <c r="P4559" s="58">
        <v>0</v>
      </c>
    </row>
    <row r="4560" spans="12:16" x14ac:dyDescent="0.3">
      <c r="L4560" s="26">
        <v>4551</v>
      </c>
      <c r="M4560" s="58">
        <v>33811676.448044717</v>
      </c>
      <c r="O4560" s="26">
        <v>4551</v>
      </c>
      <c r="P4560" s="58">
        <v>33811676.448044717</v>
      </c>
    </row>
    <row r="4561" spans="12:16" x14ac:dyDescent="0.3">
      <c r="L4561" s="26">
        <v>4552</v>
      </c>
      <c r="M4561" s="58">
        <v>19064288.121032216</v>
      </c>
      <c r="O4561" s="26">
        <v>4552</v>
      </c>
      <c r="P4561" s="58">
        <v>19064288.121032216</v>
      </c>
    </row>
    <row r="4562" spans="12:16" x14ac:dyDescent="0.3">
      <c r="L4562" s="26">
        <v>4553</v>
      </c>
      <c r="M4562" s="58">
        <v>0</v>
      </c>
      <c r="O4562" s="26">
        <v>4553</v>
      </c>
      <c r="P4562" s="58">
        <v>0</v>
      </c>
    </row>
    <row r="4563" spans="12:16" x14ac:dyDescent="0.3">
      <c r="L4563" s="26">
        <v>4554</v>
      </c>
      <c r="M4563" s="58">
        <v>14228383.354713425</v>
      </c>
      <c r="O4563" s="26">
        <v>4554</v>
      </c>
      <c r="P4563" s="58">
        <v>14228383.354713425</v>
      </c>
    </row>
    <row r="4564" spans="12:16" x14ac:dyDescent="0.3">
      <c r="L4564" s="26">
        <v>4555</v>
      </c>
      <c r="M4564" s="58">
        <v>20576058.179991197</v>
      </c>
      <c r="O4564" s="26">
        <v>4555</v>
      </c>
      <c r="P4564" s="58">
        <v>20576058.179991197</v>
      </c>
    </row>
    <row r="4565" spans="12:16" x14ac:dyDescent="0.3">
      <c r="L4565" s="26">
        <v>4556</v>
      </c>
      <c r="M4565" s="58">
        <v>36599423.605285861</v>
      </c>
      <c r="O4565" s="26">
        <v>4556</v>
      </c>
      <c r="P4565" s="58">
        <v>36599423.605285861</v>
      </c>
    </row>
    <row r="4566" spans="12:16" x14ac:dyDescent="0.3">
      <c r="L4566" s="26">
        <v>4557</v>
      </c>
      <c r="M4566" s="58">
        <v>0</v>
      </c>
      <c r="O4566" s="26">
        <v>4557</v>
      </c>
      <c r="P4566" s="58">
        <v>0</v>
      </c>
    </row>
    <row r="4567" spans="12:16" x14ac:dyDescent="0.3">
      <c r="L4567" s="26">
        <v>4558</v>
      </c>
      <c r="M4567" s="58">
        <v>0</v>
      </c>
      <c r="O4567" s="26">
        <v>4558</v>
      </c>
      <c r="P4567" s="58">
        <v>0</v>
      </c>
    </row>
    <row r="4568" spans="12:16" x14ac:dyDescent="0.3">
      <c r="L4568" s="26">
        <v>4559</v>
      </c>
      <c r="M4568" s="58">
        <v>0</v>
      </c>
      <c r="O4568" s="26">
        <v>4559</v>
      </c>
      <c r="P4568" s="58">
        <v>0</v>
      </c>
    </row>
    <row r="4569" spans="12:16" x14ac:dyDescent="0.3">
      <c r="L4569" s="26">
        <v>4560</v>
      </c>
      <c r="M4569" s="58">
        <v>11261233.644925706</v>
      </c>
      <c r="O4569" s="26">
        <v>4560</v>
      </c>
      <c r="P4569" s="58">
        <v>11261233.644925706</v>
      </c>
    </row>
    <row r="4570" spans="12:16" x14ac:dyDescent="0.3">
      <c r="L4570" s="26">
        <v>4561</v>
      </c>
      <c r="M4570" s="58">
        <v>0</v>
      </c>
      <c r="O4570" s="26">
        <v>4561</v>
      </c>
      <c r="P4570" s="58">
        <v>0</v>
      </c>
    </row>
    <row r="4571" spans="12:16" x14ac:dyDescent="0.3">
      <c r="L4571" s="26">
        <v>4562</v>
      </c>
      <c r="M4571" s="58">
        <v>0</v>
      </c>
      <c r="O4571" s="26">
        <v>4562</v>
      </c>
      <c r="P4571" s="58">
        <v>0</v>
      </c>
    </row>
    <row r="4572" spans="12:16" x14ac:dyDescent="0.3">
      <c r="L4572" s="26">
        <v>4563</v>
      </c>
      <c r="M4572" s="58">
        <v>0</v>
      </c>
      <c r="O4572" s="26">
        <v>4563</v>
      </c>
      <c r="P4572" s="58">
        <v>0</v>
      </c>
    </row>
    <row r="4573" spans="12:16" x14ac:dyDescent="0.3">
      <c r="L4573" s="26">
        <v>4564</v>
      </c>
      <c r="M4573" s="58">
        <v>27475786.278326061</v>
      </c>
      <c r="O4573" s="26">
        <v>4564</v>
      </c>
      <c r="P4573" s="58">
        <v>15634260.000969689</v>
      </c>
    </row>
    <row r="4574" spans="12:16" x14ac:dyDescent="0.3">
      <c r="L4574" s="26">
        <v>4565</v>
      </c>
      <c r="M4574" s="58">
        <v>0</v>
      </c>
      <c r="O4574" s="26">
        <v>4565</v>
      </c>
      <c r="P4574" s="58">
        <v>0</v>
      </c>
    </row>
    <row r="4575" spans="12:16" x14ac:dyDescent="0.3">
      <c r="L4575" s="26">
        <v>4566</v>
      </c>
      <c r="M4575" s="58">
        <v>0</v>
      </c>
      <c r="O4575" s="26">
        <v>4566</v>
      </c>
      <c r="P4575" s="58">
        <v>0</v>
      </c>
    </row>
    <row r="4576" spans="12:16" x14ac:dyDescent="0.3">
      <c r="L4576" s="26">
        <v>4567</v>
      </c>
      <c r="M4576" s="58">
        <v>0</v>
      </c>
      <c r="O4576" s="26">
        <v>4567</v>
      </c>
      <c r="P4576" s="58">
        <v>0</v>
      </c>
    </row>
    <row r="4577" spans="12:16" x14ac:dyDescent="0.3">
      <c r="L4577" s="26">
        <v>4568</v>
      </c>
      <c r="M4577" s="58">
        <v>0</v>
      </c>
      <c r="O4577" s="26">
        <v>4568</v>
      </c>
      <c r="P4577" s="58">
        <v>0</v>
      </c>
    </row>
    <row r="4578" spans="12:16" x14ac:dyDescent="0.3">
      <c r="L4578" s="26">
        <v>4569</v>
      </c>
      <c r="M4578" s="58">
        <v>23078358.485096477</v>
      </c>
      <c r="O4578" s="26">
        <v>4569</v>
      </c>
      <c r="P4578" s="58">
        <v>6640745.6448992491</v>
      </c>
    </row>
    <row r="4579" spans="12:16" x14ac:dyDescent="0.3">
      <c r="L4579" s="26">
        <v>4570</v>
      </c>
      <c r="M4579" s="58">
        <v>0</v>
      </c>
      <c r="O4579" s="26">
        <v>4570</v>
      </c>
      <c r="P4579" s="58">
        <v>0</v>
      </c>
    </row>
    <row r="4580" spans="12:16" x14ac:dyDescent="0.3">
      <c r="L4580" s="26">
        <v>4571</v>
      </c>
      <c r="M4580" s="58">
        <v>0</v>
      </c>
      <c r="O4580" s="26">
        <v>4571</v>
      </c>
      <c r="P4580" s="58">
        <v>0</v>
      </c>
    </row>
    <row r="4581" spans="12:16" x14ac:dyDescent="0.3">
      <c r="L4581" s="26">
        <v>4572</v>
      </c>
      <c r="M4581" s="58">
        <v>25027985.849328317</v>
      </c>
      <c r="O4581" s="26">
        <v>4572</v>
      </c>
      <c r="P4581" s="58">
        <v>25027985.849328317</v>
      </c>
    </row>
    <row r="4582" spans="12:16" x14ac:dyDescent="0.3">
      <c r="L4582" s="26">
        <v>4573</v>
      </c>
      <c r="M4582" s="58">
        <v>0</v>
      </c>
      <c r="O4582" s="26">
        <v>4573</v>
      </c>
      <c r="P4582" s="58">
        <v>0</v>
      </c>
    </row>
    <row r="4583" spans="12:16" x14ac:dyDescent="0.3">
      <c r="L4583" s="26">
        <v>4574</v>
      </c>
      <c r="M4583" s="58">
        <v>0</v>
      </c>
      <c r="O4583" s="26">
        <v>4574</v>
      </c>
      <c r="P4583" s="58">
        <v>0</v>
      </c>
    </row>
    <row r="4584" spans="12:16" x14ac:dyDescent="0.3">
      <c r="L4584" s="26">
        <v>4575</v>
      </c>
      <c r="M4584" s="58">
        <v>0</v>
      </c>
      <c r="O4584" s="26">
        <v>4575</v>
      </c>
      <c r="P4584" s="58">
        <v>0</v>
      </c>
    </row>
    <row r="4585" spans="12:16" x14ac:dyDescent="0.3">
      <c r="L4585" s="26">
        <v>4576</v>
      </c>
      <c r="M4585" s="58">
        <v>13121662.560274562</v>
      </c>
      <c r="O4585" s="26">
        <v>4576</v>
      </c>
      <c r="P4585" s="58">
        <v>13121662.560274562</v>
      </c>
    </row>
    <row r="4586" spans="12:16" x14ac:dyDescent="0.3">
      <c r="L4586" s="26">
        <v>4577</v>
      </c>
      <c r="M4586" s="58">
        <v>0</v>
      </c>
      <c r="O4586" s="26">
        <v>4577</v>
      </c>
      <c r="P4586" s="58">
        <v>0</v>
      </c>
    </row>
    <row r="4587" spans="12:16" x14ac:dyDescent="0.3">
      <c r="L4587" s="26">
        <v>4578</v>
      </c>
      <c r="M4587" s="58">
        <v>25373046.769123711</v>
      </c>
      <c r="O4587" s="26">
        <v>4578</v>
      </c>
      <c r="P4587" s="58">
        <v>25373046.769123711</v>
      </c>
    </row>
    <row r="4588" spans="12:16" x14ac:dyDescent="0.3">
      <c r="L4588" s="26">
        <v>4579</v>
      </c>
      <c r="M4588" s="58">
        <v>0</v>
      </c>
      <c r="O4588" s="26">
        <v>4579</v>
      </c>
      <c r="P4588" s="58">
        <v>0</v>
      </c>
    </row>
    <row r="4589" spans="12:16" x14ac:dyDescent="0.3">
      <c r="L4589" s="26">
        <v>4580</v>
      </c>
      <c r="M4589" s="58">
        <v>8414170.1083081681</v>
      </c>
      <c r="O4589" s="26">
        <v>4580</v>
      </c>
      <c r="P4589" s="58">
        <v>8414170.1083081681</v>
      </c>
    </row>
    <row r="4590" spans="12:16" x14ac:dyDescent="0.3">
      <c r="L4590" s="26">
        <v>4581</v>
      </c>
      <c r="M4590" s="58">
        <v>0</v>
      </c>
      <c r="O4590" s="26">
        <v>4581</v>
      </c>
      <c r="P4590" s="58">
        <v>0</v>
      </c>
    </row>
    <row r="4591" spans="12:16" x14ac:dyDescent="0.3">
      <c r="L4591" s="26">
        <v>4582</v>
      </c>
      <c r="M4591" s="58">
        <v>23964165.824513916</v>
      </c>
      <c r="O4591" s="26">
        <v>4582</v>
      </c>
      <c r="P4591" s="58">
        <v>23964165.824513916</v>
      </c>
    </row>
    <row r="4592" spans="12:16" x14ac:dyDescent="0.3">
      <c r="L4592" s="26">
        <v>4583</v>
      </c>
      <c r="M4592" s="58">
        <v>0</v>
      </c>
      <c r="O4592" s="26">
        <v>4583</v>
      </c>
      <c r="P4592" s="58">
        <v>0</v>
      </c>
    </row>
    <row r="4593" spans="12:16" x14ac:dyDescent="0.3">
      <c r="L4593" s="26">
        <v>4584</v>
      </c>
      <c r="M4593" s="58">
        <v>12026303.525177736</v>
      </c>
      <c r="O4593" s="26">
        <v>4584</v>
      </c>
      <c r="P4593" s="58">
        <v>0</v>
      </c>
    </row>
    <row r="4594" spans="12:16" x14ac:dyDescent="0.3">
      <c r="L4594" s="26">
        <v>4585</v>
      </c>
      <c r="M4594" s="58">
        <v>8106669.0006110184</v>
      </c>
      <c r="O4594" s="26">
        <v>4585</v>
      </c>
      <c r="P4594" s="58">
        <v>8106669.0006110184</v>
      </c>
    </row>
    <row r="4595" spans="12:16" x14ac:dyDescent="0.3">
      <c r="L4595" s="26">
        <v>4586</v>
      </c>
      <c r="M4595" s="58">
        <v>13621681.08309225</v>
      </c>
      <c r="O4595" s="26">
        <v>4586</v>
      </c>
      <c r="P4595" s="58">
        <v>0</v>
      </c>
    </row>
    <row r="4596" spans="12:16" x14ac:dyDescent="0.3">
      <c r="L4596" s="26">
        <v>4587</v>
      </c>
      <c r="M4596" s="58">
        <v>16247524.952094102</v>
      </c>
      <c r="O4596" s="26">
        <v>4587</v>
      </c>
      <c r="P4596" s="58">
        <v>16247524.952094102</v>
      </c>
    </row>
    <row r="4597" spans="12:16" x14ac:dyDescent="0.3">
      <c r="L4597" s="26">
        <v>4588</v>
      </c>
      <c r="M4597" s="58">
        <v>0</v>
      </c>
      <c r="O4597" s="26">
        <v>4588</v>
      </c>
      <c r="P4597" s="58">
        <v>0</v>
      </c>
    </row>
    <row r="4598" spans="12:16" x14ac:dyDescent="0.3">
      <c r="L4598" s="26">
        <v>4589</v>
      </c>
      <c r="M4598" s="58">
        <v>7970247.8833486289</v>
      </c>
      <c r="O4598" s="26">
        <v>4589</v>
      </c>
      <c r="P4598" s="58">
        <v>0</v>
      </c>
    </row>
    <row r="4599" spans="12:16" x14ac:dyDescent="0.3">
      <c r="L4599" s="26">
        <v>4590</v>
      </c>
      <c r="M4599" s="58">
        <v>0</v>
      </c>
      <c r="O4599" s="26">
        <v>4590</v>
      </c>
      <c r="P4599" s="58">
        <v>0</v>
      </c>
    </row>
    <row r="4600" spans="12:16" x14ac:dyDescent="0.3">
      <c r="L4600" s="26">
        <v>4591</v>
      </c>
      <c r="M4600" s="58">
        <v>0</v>
      </c>
      <c r="O4600" s="26">
        <v>4591</v>
      </c>
      <c r="P4600" s="58">
        <v>0</v>
      </c>
    </row>
    <row r="4601" spans="12:16" x14ac:dyDescent="0.3">
      <c r="L4601" s="26">
        <v>4592</v>
      </c>
      <c r="M4601" s="58">
        <v>19801523.552679971</v>
      </c>
      <c r="O4601" s="26">
        <v>4592</v>
      </c>
      <c r="P4601" s="58">
        <v>4000455.5526262657</v>
      </c>
    </row>
    <row r="4602" spans="12:16" x14ac:dyDescent="0.3">
      <c r="L4602" s="26">
        <v>4593</v>
      </c>
      <c r="M4602" s="58">
        <v>24276877.347915832</v>
      </c>
      <c r="O4602" s="26">
        <v>4593</v>
      </c>
      <c r="P4602" s="58">
        <v>24276877.347915832</v>
      </c>
    </row>
    <row r="4603" spans="12:16" x14ac:dyDescent="0.3">
      <c r="L4603" s="26">
        <v>4594</v>
      </c>
      <c r="M4603" s="58">
        <v>0</v>
      </c>
      <c r="O4603" s="26">
        <v>4594</v>
      </c>
      <c r="P4603" s="58">
        <v>0</v>
      </c>
    </row>
    <row r="4604" spans="12:16" x14ac:dyDescent="0.3">
      <c r="L4604" s="26">
        <v>4595</v>
      </c>
      <c r="M4604" s="58">
        <v>0</v>
      </c>
      <c r="O4604" s="26">
        <v>4595</v>
      </c>
      <c r="P4604" s="58">
        <v>0</v>
      </c>
    </row>
    <row r="4605" spans="12:16" x14ac:dyDescent="0.3">
      <c r="L4605" s="26">
        <v>4596</v>
      </c>
      <c r="M4605" s="58">
        <v>9219851.8978089616</v>
      </c>
      <c r="O4605" s="26">
        <v>4596</v>
      </c>
      <c r="P4605" s="58">
        <v>9219851.8978089616</v>
      </c>
    </row>
    <row r="4606" spans="12:16" x14ac:dyDescent="0.3">
      <c r="L4606" s="26">
        <v>4597</v>
      </c>
      <c r="M4606" s="58">
        <v>0</v>
      </c>
      <c r="O4606" s="26">
        <v>4597</v>
      </c>
      <c r="P4606" s="58">
        <v>0</v>
      </c>
    </row>
    <row r="4607" spans="12:16" x14ac:dyDescent="0.3">
      <c r="L4607" s="26">
        <v>4598</v>
      </c>
      <c r="M4607" s="58">
        <v>0</v>
      </c>
      <c r="O4607" s="26">
        <v>4598</v>
      </c>
      <c r="P4607" s="58">
        <v>0</v>
      </c>
    </row>
    <row r="4608" spans="12:16" x14ac:dyDescent="0.3">
      <c r="L4608" s="26">
        <v>4599</v>
      </c>
      <c r="M4608" s="58">
        <v>5366453.1509126537</v>
      </c>
      <c r="O4608" s="26">
        <v>4599</v>
      </c>
      <c r="P4608" s="58">
        <v>5366453.1509126537</v>
      </c>
    </row>
    <row r="4609" spans="12:16" x14ac:dyDescent="0.3">
      <c r="L4609" s="26">
        <v>4600</v>
      </c>
      <c r="M4609" s="58">
        <v>0</v>
      </c>
      <c r="O4609" s="26">
        <v>4600</v>
      </c>
      <c r="P4609" s="58">
        <v>0</v>
      </c>
    </row>
    <row r="4610" spans="12:16" x14ac:dyDescent="0.3">
      <c r="L4610" s="26">
        <v>4601</v>
      </c>
      <c r="M4610" s="58">
        <v>6754443.3882761532</v>
      </c>
      <c r="O4610" s="26">
        <v>4601</v>
      </c>
      <c r="P4610" s="58">
        <v>6754443.3882761532</v>
      </c>
    </row>
    <row r="4611" spans="12:16" x14ac:dyDescent="0.3">
      <c r="L4611" s="26">
        <v>4602</v>
      </c>
      <c r="M4611" s="58">
        <v>0</v>
      </c>
      <c r="O4611" s="26">
        <v>4602</v>
      </c>
      <c r="P4611" s="58">
        <v>0</v>
      </c>
    </row>
    <row r="4612" spans="12:16" x14ac:dyDescent="0.3">
      <c r="L4612" s="26">
        <v>4603</v>
      </c>
      <c r="M4612" s="58">
        <v>0</v>
      </c>
      <c r="O4612" s="26">
        <v>4603</v>
      </c>
      <c r="P4612" s="58">
        <v>0</v>
      </c>
    </row>
    <row r="4613" spans="12:16" x14ac:dyDescent="0.3">
      <c r="L4613" s="26">
        <v>4604</v>
      </c>
      <c r="M4613" s="58">
        <v>0</v>
      </c>
      <c r="O4613" s="26">
        <v>4604</v>
      </c>
      <c r="P4613" s="58">
        <v>0</v>
      </c>
    </row>
    <row r="4614" spans="12:16" x14ac:dyDescent="0.3">
      <c r="L4614" s="26">
        <v>4605</v>
      </c>
      <c r="M4614" s="58">
        <v>9346958.8870379291</v>
      </c>
      <c r="O4614" s="26">
        <v>4605</v>
      </c>
      <c r="P4614" s="58">
        <v>9346958.8870379291</v>
      </c>
    </row>
    <row r="4615" spans="12:16" x14ac:dyDescent="0.3">
      <c r="L4615" s="26">
        <v>4606</v>
      </c>
      <c r="M4615" s="58">
        <v>16795820.483161759</v>
      </c>
      <c r="O4615" s="26">
        <v>4606</v>
      </c>
      <c r="P4615" s="58">
        <v>16795820.483161759</v>
      </c>
    </row>
    <row r="4616" spans="12:16" x14ac:dyDescent="0.3">
      <c r="L4616" s="26">
        <v>4607</v>
      </c>
      <c r="M4616" s="58">
        <v>0</v>
      </c>
      <c r="O4616" s="26">
        <v>4607</v>
      </c>
      <c r="P4616" s="58">
        <v>0</v>
      </c>
    </row>
    <row r="4617" spans="12:16" x14ac:dyDescent="0.3">
      <c r="L4617" s="26">
        <v>4608</v>
      </c>
      <c r="M4617" s="58">
        <v>18299001.09732702</v>
      </c>
      <c r="O4617" s="26">
        <v>4608</v>
      </c>
      <c r="P4617" s="58">
        <v>18299001.09732702</v>
      </c>
    </row>
    <row r="4618" spans="12:16" x14ac:dyDescent="0.3">
      <c r="L4618" s="26">
        <v>4609</v>
      </c>
      <c r="M4618" s="58">
        <v>12430629.586918384</v>
      </c>
      <c r="O4618" s="26">
        <v>4609</v>
      </c>
      <c r="P4618" s="58">
        <v>12430629.586918384</v>
      </c>
    </row>
    <row r="4619" spans="12:16" x14ac:dyDescent="0.3">
      <c r="L4619" s="26">
        <v>4610</v>
      </c>
      <c r="M4619" s="58">
        <v>0</v>
      </c>
      <c r="O4619" s="26">
        <v>4610</v>
      </c>
      <c r="P4619" s="58">
        <v>0</v>
      </c>
    </row>
    <row r="4620" spans="12:16" x14ac:dyDescent="0.3">
      <c r="L4620" s="26">
        <v>4611</v>
      </c>
      <c r="M4620" s="58">
        <v>0</v>
      </c>
      <c r="O4620" s="26">
        <v>4611</v>
      </c>
      <c r="P4620" s="58">
        <v>0</v>
      </c>
    </row>
    <row r="4621" spans="12:16" x14ac:dyDescent="0.3">
      <c r="L4621" s="26">
        <v>4612</v>
      </c>
      <c r="M4621" s="58">
        <v>47652747.652316578</v>
      </c>
      <c r="O4621" s="26">
        <v>4612</v>
      </c>
      <c r="P4621" s="58">
        <v>47652747.652316578</v>
      </c>
    </row>
    <row r="4622" spans="12:16" x14ac:dyDescent="0.3">
      <c r="L4622" s="26">
        <v>4613</v>
      </c>
      <c r="M4622" s="58">
        <v>7993545.9284887062</v>
      </c>
      <c r="O4622" s="26">
        <v>4613</v>
      </c>
      <c r="P4622" s="58">
        <v>7993545.9284887062</v>
      </c>
    </row>
    <row r="4623" spans="12:16" x14ac:dyDescent="0.3">
      <c r="L4623" s="26">
        <v>4614</v>
      </c>
      <c r="M4623" s="58">
        <v>8860171.5549649838</v>
      </c>
      <c r="O4623" s="26">
        <v>4614</v>
      </c>
      <c r="P4623" s="58">
        <v>8860171.5549649838</v>
      </c>
    </row>
    <row r="4624" spans="12:16" x14ac:dyDescent="0.3">
      <c r="L4624" s="26">
        <v>4615</v>
      </c>
      <c r="M4624" s="58">
        <v>34201373.171650879</v>
      </c>
      <c r="O4624" s="26">
        <v>4615</v>
      </c>
      <c r="P4624" s="58">
        <v>22117410.0264313</v>
      </c>
    </row>
    <row r="4625" spans="12:16" x14ac:dyDescent="0.3">
      <c r="L4625" s="26">
        <v>4616</v>
      </c>
      <c r="M4625" s="58">
        <v>0</v>
      </c>
      <c r="O4625" s="26">
        <v>4616</v>
      </c>
      <c r="P4625" s="58">
        <v>0</v>
      </c>
    </row>
    <row r="4626" spans="12:16" x14ac:dyDescent="0.3">
      <c r="L4626" s="26">
        <v>4617</v>
      </c>
      <c r="M4626" s="58">
        <v>0</v>
      </c>
      <c r="O4626" s="26">
        <v>4617</v>
      </c>
      <c r="P4626" s="58">
        <v>0</v>
      </c>
    </row>
    <row r="4627" spans="12:16" x14ac:dyDescent="0.3">
      <c r="L4627" s="26">
        <v>4618</v>
      </c>
      <c r="M4627" s="58">
        <v>7516641.7990488168</v>
      </c>
      <c r="O4627" s="26">
        <v>4618</v>
      </c>
      <c r="P4627" s="58">
        <v>7516641.7990488168</v>
      </c>
    </row>
    <row r="4628" spans="12:16" x14ac:dyDescent="0.3">
      <c r="L4628" s="26">
        <v>4619</v>
      </c>
      <c r="M4628" s="58">
        <v>0</v>
      </c>
      <c r="O4628" s="26">
        <v>4619</v>
      </c>
      <c r="P4628" s="58">
        <v>0</v>
      </c>
    </row>
    <row r="4629" spans="12:16" x14ac:dyDescent="0.3">
      <c r="L4629" s="26">
        <v>4620</v>
      </c>
      <c r="M4629" s="58">
        <v>20006130.321455184</v>
      </c>
      <c r="O4629" s="26">
        <v>4620</v>
      </c>
      <c r="P4629" s="58">
        <v>20006130.321455184</v>
      </c>
    </row>
    <row r="4630" spans="12:16" x14ac:dyDescent="0.3">
      <c r="L4630" s="26">
        <v>4621</v>
      </c>
      <c r="M4630" s="58">
        <v>0</v>
      </c>
      <c r="O4630" s="26">
        <v>4621</v>
      </c>
      <c r="P4630" s="58">
        <v>0</v>
      </c>
    </row>
    <row r="4631" spans="12:16" x14ac:dyDescent="0.3">
      <c r="L4631" s="26">
        <v>4622</v>
      </c>
      <c r="M4631" s="58">
        <v>7121126.8026388688</v>
      </c>
      <c r="O4631" s="26">
        <v>4622</v>
      </c>
      <c r="P4631" s="58">
        <v>7121126.8026388688</v>
      </c>
    </row>
    <row r="4632" spans="12:16" x14ac:dyDescent="0.3">
      <c r="L4632" s="26">
        <v>4623</v>
      </c>
      <c r="M4632" s="58">
        <v>0</v>
      </c>
      <c r="O4632" s="26">
        <v>4623</v>
      </c>
      <c r="P4632" s="58">
        <v>0</v>
      </c>
    </row>
    <row r="4633" spans="12:16" x14ac:dyDescent="0.3">
      <c r="L4633" s="26">
        <v>4624</v>
      </c>
      <c r="M4633" s="58">
        <v>0</v>
      </c>
      <c r="O4633" s="26">
        <v>4624</v>
      </c>
      <c r="P4633" s="58">
        <v>0</v>
      </c>
    </row>
    <row r="4634" spans="12:16" x14ac:dyDescent="0.3">
      <c r="L4634" s="26">
        <v>4625</v>
      </c>
      <c r="M4634" s="58">
        <v>0</v>
      </c>
      <c r="O4634" s="26">
        <v>4625</v>
      </c>
      <c r="P4634" s="58">
        <v>0</v>
      </c>
    </row>
    <row r="4635" spans="12:16" x14ac:dyDescent="0.3">
      <c r="L4635" s="26">
        <v>4626</v>
      </c>
      <c r="M4635" s="58">
        <v>14224735.975000774</v>
      </c>
      <c r="O4635" s="26">
        <v>4626</v>
      </c>
      <c r="P4635" s="58">
        <v>0</v>
      </c>
    </row>
    <row r="4636" spans="12:16" x14ac:dyDescent="0.3">
      <c r="L4636" s="26">
        <v>4627</v>
      </c>
      <c r="M4636" s="58">
        <v>0</v>
      </c>
      <c r="O4636" s="26">
        <v>4627</v>
      </c>
      <c r="P4636" s="58">
        <v>0</v>
      </c>
    </row>
    <row r="4637" spans="12:16" x14ac:dyDescent="0.3">
      <c r="L4637" s="26">
        <v>4628</v>
      </c>
      <c r="M4637" s="58">
        <v>0</v>
      </c>
      <c r="O4637" s="26">
        <v>4628</v>
      </c>
      <c r="P4637" s="58">
        <v>0</v>
      </c>
    </row>
    <row r="4638" spans="12:16" x14ac:dyDescent="0.3">
      <c r="L4638" s="26">
        <v>4629</v>
      </c>
      <c r="M4638" s="58">
        <v>0</v>
      </c>
      <c r="O4638" s="26">
        <v>4629</v>
      </c>
      <c r="P4638" s="58">
        <v>0</v>
      </c>
    </row>
    <row r="4639" spans="12:16" x14ac:dyDescent="0.3">
      <c r="L4639" s="26">
        <v>4630</v>
      </c>
      <c r="M4639" s="58">
        <v>0</v>
      </c>
      <c r="O4639" s="26">
        <v>4630</v>
      </c>
      <c r="P4639" s="58">
        <v>0</v>
      </c>
    </row>
    <row r="4640" spans="12:16" x14ac:dyDescent="0.3">
      <c r="L4640" s="26">
        <v>4631</v>
      </c>
      <c r="M4640" s="58">
        <v>8591973.7502995692</v>
      </c>
      <c r="O4640" s="26">
        <v>4631</v>
      </c>
      <c r="P4640" s="58">
        <v>8591973.7502995692</v>
      </c>
    </row>
    <row r="4641" spans="12:16" x14ac:dyDescent="0.3">
      <c r="L4641" s="26">
        <v>4632</v>
      </c>
      <c r="M4641" s="58">
        <v>11995331.935919957</v>
      </c>
      <c r="O4641" s="26">
        <v>4632</v>
      </c>
      <c r="P4641" s="58">
        <v>0</v>
      </c>
    </row>
    <row r="4642" spans="12:16" x14ac:dyDescent="0.3">
      <c r="L4642" s="26">
        <v>4633</v>
      </c>
      <c r="M4642" s="58">
        <v>0</v>
      </c>
      <c r="O4642" s="26">
        <v>4633</v>
      </c>
      <c r="P4642" s="58">
        <v>0</v>
      </c>
    </row>
    <row r="4643" spans="12:16" x14ac:dyDescent="0.3">
      <c r="L4643" s="26">
        <v>4634</v>
      </c>
      <c r="M4643" s="58">
        <v>0</v>
      </c>
      <c r="O4643" s="26">
        <v>4634</v>
      </c>
      <c r="P4643" s="58">
        <v>0</v>
      </c>
    </row>
    <row r="4644" spans="12:16" x14ac:dyDescent="0.3">
      <c r="L4644" s="26">
        <v>4635</v>
      </c>
      <c r="M4644" s="58">
        <v>19634470.937484283</v>
      </c>
      <c r="O4644" s="26">
        <v>4635</v>
      </c>
      <c r="P4644" s="58">
        <v>19634470.937484283</v>
      </c>
    </row>
    <row r="4645" spans="12:16" x14ac:dyDescent="0.3">
      <c r="L4645" s="26">
        <v>4636</v>
      </c>
      <c r="M4645" s="58">
        <v>5917567.366686062</v>
      </c>
      <c r="O4645" s="26">
        <v>4636</v>
      </c>
      <c r="P4645" s="58">
        <v>5917567.366686062</v>
      </c>
    </row>
    <row r="4646" spans="12:16" x14ac:dyDescent="0.3">
      <c r="L4646" s="26">
        <v>4637</v>
      </c>
      <c r="M4646" s="58">
        <v>0</v>
      </c>
      <c r="O4646" s="26">
        <v>4637</v>
      </c>
      <c r="P4646" s="58">
        <v>0</v>
      </c>
    </row>
    <row r="4647" spans="12:16" x14ac:dyDescent="0.3">
      <c r="L4647" s="26">
        <v>4638</v>
      </c>
      <c r="M4647" s="58">
        <v>14013738.150218753</v>
      </c>
      <c r="O4647" s="26">
        <v>4638</v>
      </c>
      <c r="P4647" s="58">
        <v>14013738.150218753</v>
      </c>
    </row>
    <row r="4648" spans="12:16" x14ac:dyDescent="0.3">
      <c r="L4648" s="26">
        <v>4639</v>
      </c>
      <c r="M4648" s="58">
        <v>0</v>
      </c>
      <c r="O4648" s="26">
        <v>4639</v>
      </c>
      <c r="P4648" s="58">
        <v>0</v>
      </c>
    </row>
    <row r="4649" spans="12:16" x14ac:dyDescent="0.3">
      <c r="L4649" s="26">
        <v>4640</v>
      </c>
      <c r="M4649" s="58">
        <v>23785989.601780452</v>
      </c>
      <c r="O4649" s="26">
        <v>4640</v>
      </c>
      <c r="P4649" s="58">
        <v>23785989.601780452</v>
      </c>
    </row>
    <row r="4650" spans="12:16" x14ac:dyDescent="0.3">
      <c r="L4650" s="26">
        <v>4641</v>
      </c>
      <c r="M4650" s="58">
        <v>18121469.085956912</v>
      </c>
      <c r="O4650" s="26">
        <v>4641</v>
      </c>
      <c r="P4650" s="58">
        <v>0</v>
      </c>
    </row>
    <row r="4651" spans="12:16" x14ac:dyDescent="0.3">
      <c r="L4651" s="26">
        <v>4642</v>
      </c>
      <c r="M4651" s="58">
        <v>0</v>
      </c>
      <c r="O4651" s="26">
        <v>4642</v>
      </c>
      <c r="P4651" s="58">
        <v>0</v>
      </c>
    </row>
    <row r="4652" spans="12:16" x14ac:dyDescent="0.3">
      <c r="L4652" s="26">
        <v>4643</v>
      </c>
      <c r="M4652" s="58">
        <v>0</v>
      </c>
      <c r="O4652" s="26">
        <v>4643</v>
      </c>
      <c r="P4652" s="58">
        <v>0</v>
      </c>
    </row>
    <row r="4653" spans="12:16" x14ac:dyDescent="0.3">
      <c r="L4653" s="26">
        <v>4644</v>
      </c>
      <c r="M4653" s="58">
        <v>0</v>
      </c>
      <c r="O4653" s="26">
        <v>4644</v>
      </c>
      <c r="P4653" s="58">
        <v>0</v>
      </c>
    </row>
    <row r="4654" spans="12:16" x14ac:dyDescent="0.3">
      <c r="L4654" s="26">
        <v>4645</v>
      </c>
      <c r="M4654" s="58">
        <v>0</v>
      </c>
      <c r="O4654" s="26">
        <v>4645</v>
      </c>
      <c r="P4654" s="58">
        <v>0</v>
      </c>
    </row>
    <row r="4655" spans="12:16" x14ac:dyDescent="0.3">
      <c r="L4655" s="26">
        <v>4646</v>
      </c>
      <c r="M4655" s="58">
        <v>0</v>
      </c>
      <c r="O4655" s="26">
        <v>4646</v>
      </c>
      <c r="P4655" s="58">
        <v>0</v>
      </c>
    </row>
    <row r="4656" spans="12:16" x14ac:dyDescent="0.3">
      <c r="L4656" s="26">
        <v>4647</v>
      </c>
      <c r="M4656" s="58">
        <v>0</v>
      </c>
      <c r="O4656" s="26">
        <v>4647</v>
      </c>
      <c r="P4656" s="58">
        <v>0</v>
      </c>
    </row>
    <row r="4657" spans="12:16" x14ac:dyDescent="0.3">
      <c r="L4657" s="26">
        <v>4648</v>
      </c>
      <c r="M4657" s="58">
        <v>17580218.908916213</v>
      </c>
      <c r="O4657" s="26">
        <v>4648</v>
      </c>
      <c r="P4657" s="58">
        <v>17580218.908916213</v>
      </c>
    </row>
    <row r="4658" spans="12:16" x14ac:dyDescent="0.3">
      <c r="L4658" s="26">
        <v>4649</v>
      </c>
      <c r="M4658" s="58">
        <v>19443526.217719421</v>
      </c>
      <c r="O4658" s="26">
        <v>4649</v>
      </c>
      <c r="P4658" s="58">
        <v>19443526.217719421</v>
      </c>
    </row>
    <row r="4659" spans="12:16" x14ac:dyDescent="0.3">
      <c r="L4659" s="26">
        <v>4650</v>
      </c>
      <c r="M4659" s="58">
        <v>23471615.677458968</v>
      </c>
      <c r="O4659" s="26">
        <v>4650</v>
      </c>
      <c r="P4659" s="58">
        <v>23471615.677458968</v>
      </c>
    </row>
    <row r="4660" spans="12:16" x14ac:dyDescent="0.3">
      <c r="L4660" s="26">
        <v>4651</v>
      </c>
      <c r="M4660" s="58">
        <v>15426699.600291573</v>
      </c>
      <c r="O4660" s="26">
        <v>4651</v>
      </c>
      <c r="P4660" s="58">
        <v>15426699.600291573</v>
      </c>
    </row>
    <row r="4661" spans="12:16" x14ac:dyDescent="0.3">
      <c r="L4661" s="26">
        <v>4652</v>
      </c>
      <c r="M4661" s="58">
        <v>0</v>
      </c>
      <c r="O4661" s="26">
        <v>4652</v>
      </c>
      <c r="P4661" s="58">
        <v>0</v>
      </c>
    </row>
    <row r="4662" spans="12:16" x14ac:dyDescent="0.3">
      <c r="L4662" s="26">
        <v>4653</v>
      </c>
      <c r="M4662" s="58">
        <v>13270116.999641124</v>
      </c>
      <c r="O4662" s="26">
        <v>4653</v>
      </c>
      <c r="P4662" s="58">
        <v>13270116.999641124</v>
      </c>
    </row>
    <row r="4663" spans="12:16" x14ac:dyDescent="0.3">
      <c r="L4663" s="26">
        <v>4654</v>
      </c>
      <c r="M4663" s="58">
        <v>0</v>
      </c>
      <c r="O4663" s="26">
        <v>4654</v>
      </c>
      <c r="P4663" s="58">
        <v>0</v>
      </c>
    </row>
    <row r="4664" spans="12:16" x14ac:dyDescent="0.3">
      <c r="L4664" s="26">
        <v>4655</v>
      </c>
      <c r="M4664" s="58">
        <v>0</v>
      </c>
      <c r="O4664" s="26">
        <v>4655</v>
      </c>
      <c r="P4664" s="58">
        <v>0</v>
      </c>
    </row>
    <row r="4665" spans="12:16" x14ac:dyDescent="0.3">
      <c r="L4665" s="26">
        <v>4656</v>
      </c>
      <c r="M4665" s="58">
        <v>0</v>
      </c>
      <c r="O4665" s="26">
        <v>4656</v>
      </c>
      <c r="P4665" s="58">
        <v>0</v>
      </c>
    </row>
    <row r="4666" spans="12:16" x14ac:dyDescent="0.3">
      <c r="L4666" s="26">
        <v>4657</v>
      </c>
      <c r="M4666" s="58">
        <v>20189692.201830015</v>
      </c>
      <c r="O4666" s="26">
        <v>4657</v>
      </c>
      <c r="P4666" s="58">
        <v>20189692.201830015</v>
      </c>
    </row>
    <row r="4667" spans="12:16" x14ac:dyDescent="0.3">
      <c r="L4667" s="26">
        <v>4658</v>
      </c>
      <c r="M4667" s="58">
        <v>11654392.252862491</v>
      </c>
      <c r="O4667" s="26">
        <v>4658</v>
      </c>
      <c r="P4667" s="58">
        <v>11654392.252862491</v>
      </c>
    </row>
    <row r="4668" spans="12:16" x14ac:dyDescent="0.3">
      <c r="L4668" s="26">
        <v>4659</v>
      </c>
      <c r="M4668" s="58">
        <v>17841258.991337709</v>
      </c>
      <c r="O4668" s="26">
        <v>4659</v>
      </c>
      <c r="P4668" s="58">
        <v>17841258.991337709</v>
      </c>
    </row>
    <row r="4669" spans="12:16" x14ac:dyDescent="0.3">
      <c r="L4669" s="26">
        <v>4660</v>
      </c>
      <c r="M4669" s="58">
        <v>0</v>
      </c>
      <c r="O4669" s="26">
        <v>4660</v>
      </c>
      <c r="P4669" s="58">
        <v>0</v>
      </c>
    </row>
    <row r="4670" spans="12:16" x14ac:dyDescent="0.3">
      <c r="L4670" s="26">
        <v>4661</v>
      </c>
      <c r="M4670" s="58">
        <v>0</v>
      </c>
      <c r="O4670" s="26">
        <v>4661</v>
      </c>
      <c r="P4670" s="58">
        <v>0</v>
      </c>
    </row>
    <row r="4671" spans="12:16" x14ac:dyDescent="0.3">
      <c r="L4671" s="26">
        <v>4662</v>
      </c>
      <c r="M4671" s="58">
        <v>29908904.949888594</v>
      </c>
      <c r="O4671" s="26">
        <v>4662</v>
      </c>
      <c r="P4671" s="58">
        <v>29908904.949888594</v>
      </c>
    </row>
    <row r="4672" spans="12:16" x14ac:dyDescent="0.3">
      <c r="L4672" s="26">
        <v>4663</v>
      </c>
      <c r="M4672" s="58">
        <v>0</v>
      </c>
      <c r="O4672" s="26">
        <v>4663</v>
      </c>
      <c r="P4672" s="58">
        <v>0</v>
      </c>
    </row>
    <row r="4673" spans="12:16" x14ac:dyDescent="0.3">
      <c r="L4673" s="26">
        <v>4664</v>
      </c>
      <c r="M4673" s="58">
        <v>0</v>
      </c>
      <c r="O4673" s="26">
        <v>4664</v>
      </c>
      <c r="P4673" s="58">
        <v>0</v>
      </c>
    </row>
    <row r="4674" spans="12:16" x14ac:dyDescent="0.3">
      <c r="L4674" s="26">
        <v>4665</v>
      </c>
      <c r="M4674" s="58">
        <v>21877073.686826974</v>
      </c>
      <c r="O4674" s="26">
        <v>4665</v>
      </c>
      <c r="P4674" s="58">
        <v>21877073.686826974</v>
      </c>
    </row>
    <row r="4675" spans="12:16" x14ac:dyDescent="0.3">
      <c r="L4675" s="26">
        <v>4666</v>
      </c>
      <c r="M4675" s="58">
        <v>9496485.1546944808</v>
      </c>
      <c r="O4675" s="26">
        <v>4666</v>
      </c>
      <c r="P4675" s="58">
        <v>9496485.1546944808</v>
      </c>
    </row>
    <row r="4676" spans="12:16" x14ac:dyDescent="0.3">
      <c r="L4676" s="26">
        <v>4667</v>
      </c>
      <c r="M4676" s="58">
        <v>0</v>
      </c>
      <c r="O4676" s="26">
        <v>4667</v>
      </c>
      <c r="P4676" s="58">
        <v>0</v>
      </c>
    </row>
    <row r="4677" spans="12:16" x14ac:dyDescent="0.3">
      <c r="L4677" s="26">
        <v>4668</v>
      </c>
      <c r="M4677" s="58">
        <v>6891575.0011880333</v>
      </c>
      <c r="O4677" s="26">
        <v>4668</v>
      </c>
      <c r="P4677" s="58">
        <v>6891575.0011880333</v>
      </c>
    </row>
    <row r="4678" spans="12:16" x14ac:dyDescent="0.3">
      <c r="L4678" s="26">
        <v>4669</v>
      </c>
      <c r="M4678" s="58">
        <v>40331867.785894245</v>
      </c>
      <c r="O4678" s="26">
        <v>4669</v>
      </c>
      <c r="P4678" s="58">
        <v>40331867.785894245</v>
      </c>
    </row>
    <row r="4679" spans="12:16" x14ac:dyDescent="0.3">
      <c r="L4679" s="26">
        <v>4670</v>
      </c>
      <c r="M4679" s="58">
        <v>13959896.023590792</v>
      </c>
      <c r="O4679" s="26">
        <v>4670</v>
      </c>
      <c r="P4679" s="58">
        <v>13959896.023590792</v>
      </c>
    </row>
    <row r="4680" spans="12:16" x14ac:dyDescent="0.3">
      <c r="L4680" s="26">
        <v>4671</v>
      </c>
      <c r="M4680" s="58">
        <v>0</v>
      </c>
      <c r="O4680" s="26">
        <v>4671</v>
      </c>
      <c r="P4680" s="58">
        <v>0</v>
      </c>
    </row>
    <row r="4681" spans="12:16" x14ac:dyDescent="0.3">
      <c r="L4681" s="26">
        <v>4672</v>
      </c>
      <c r="M4681" s="58">
        <v>16723737.410300614</v>
      </c>
      <c r="O4681" s="26">
        <v>4672</v>
      </c>
      <c r="P4681" s="58">
        <v>16723737.410300614</v>
      </c>
    </row>
    <row r="4682" spans="12:16" x14ac:dyDescent="0.3">
      <c r="L4682" s="26">
        <v>4673</v>
      </c>
      <c r="M4682" s="58">
        <v>0</v>
      </c>
      <c r="O4682" s="26">
        <v>4673</v>
      </c>
      <c r="P4682" s="58">
        <v>0</v>
      </c>
    </row>
    <row r="4683" spans="12:16" x14ac:dyDescent="0.3">
      <c r="L4683" s="26">
        <v>4674</v>
      </c>
      <c r="M4683" s="58">
        <v>0</v>
      </c>
      <c r="O4683" s="26">
        <v>4674</v>
      </c>
      <c r="P4683" s="58">
        <v>0</v>
      </c>
    </row>
    <row r="4684" spans="12:16" x14ac:dyDescent="0.3">
      <c r="L4684" s="26">
        <v>4675</v>
      </c>
      <c r="M4684" s="58">
        <v>0</v>
      </c>
      <c r="O4684" s="26">
        <v>4675</v>
      </c>
      <c r="P4684" s="58">
        <v>0</v>
      </c>
    </row>
    <row r="4685" spans="12:16" x14ac:dyDescent="0.3">
      <c r="L4685" s="26">
        <v>4676</v>
      </c>
      <c r="M4685" s="58">
        <v>21493699.373109486</v>
      </c>
      <c r="O4685" s="26">
        <v>4676</v>
      </c>
      <c r="P4685" s="58">
        <v>5560436.2451537419</v>
      </c>
    </row>
    <row r="4686" spans="12:16" x14ac:dyDescent="0.3">
      <c r="L4686" s="26">
        <v>4677</v>
      </c>
      <c r="M4686" s="58">
        <v>16266866.234139554</v>
      </c>
      <c r="O4686" s="26">
        <v>4677</v>
      </c>
      <c r="P4686" s="58">
        <v>16266866.234139554</v>
      </c>
    </row>
    <row r="4687" spans="12:16" x14ac:dyDescent="0.3">
      <c r="L4687" s="26">
        <v>4678</v>
      </c>
      <c r="M4687" s="58">
        <v>32627861.822763078</v>
      </c>
      <c r="O4687" s="26">
        <v>4678</v>
      </c>
      <c r="P4687" s="58">
        <v>32627861.822763078</v>
      </c>
    </row>
    <row r="4688" spans="12:16" x14ac:dyDescent="0.3">
      <c r="L4688" s="26">
        <v>4679</v>
      </c>
      <c r="M4688" s="58">
        <v>0</v>
      </c>
      <c r="O4688" s="26">
        <v>4679</v>
      </c>
      <c r="P4688" s="58">
        <v>0</v>
      </c>
    </row>
    <row r="4689" spans="12:16" x14ac:dyDescent="0.3">
      <c r="L4689" s="26">
        <v>4680</v>
      </c>
      <c r="M4689" s="58">
        <v>4078802.8402002901</v>
      </c>
      <c r="O4689" s="26">
        <v>4680</v>
      </c>
      <c r="P4689" s="58">
        <v>4078802.8402002901</v>
      </c>
    </row>
    <row r="4690" spans="12:16" x14ac:dyDescent="0.3">
      <c r="L4690" s="26">
        <v>4681</v>
      </c>
      <c r="M4690" s="58">
        <v>0</v>
      </c>
      <c r="O4690" s="26">
        <v>4681</v>
      </c>
      <c r="P4690" s="58">
        <v>0</v>
      </c>
    </row>
    <row r="4691" spans="12:16" x14ac:dyDescent="0.3">
      <c r="L4691" s="26">
        <v>4682</v>
      </c>
      <c r="M4691" s="58">
        <v>0</v>
      </c>
      <c r="O4691" s="26">
        <v>4682</v>
      </c>
      <c r="P4691" s="58">
        <v>0</v>
      </c>
    </row>
    <row r="4692" spans="12:16" x14ac:dyDescent="0.3">
      <c r="L4692" s="26">
        <v>4683</v>
      </c>
      <c r="M4692" s="58">
        <v>0</v>
      </c>
      <c r="O4692" s="26">
        <v>4683</v>
      </c>
      <c r="P4692" s="58">
        <v>0</v>
      </c>
    </row>
    <row r="4693" spans="12:16" x14ac:dyDescent="0.3">
      <c r="L4693" s="26">
        <v>4684</v>
      </c>
      <c r="M4693" s="58">
        <v>0</v>
      </c>
      <c r="O4693" s="26">
        <v>4684</v>
      </c>
      <c r="P4693" s="58">
        <v>0</v>
      </c>
    </row>
    <row r="4694" spans="12:16" x14ac:dyDescent="0.3">
      <c r="L4694" s="26">
        <v>4685</v>
      </c>
      <c r="M4694" s="58">
        <v>0</v>
      </c>
      <c r="O4694" s="26">
        <v>4685</v>
      </c>
      <c r="P4694" s="58">
        <v>0</v>
      </c>
    </row>
    <row r="4695" spans="12:16" x14ac:dyDescent="0.3">
      <c r="L4695" s="26">
        <v>4686</v>
      </c>
      <c r="M4695" s="58">
        <v>24338860.553927489</v>
      </c>
      <c r="O4695" s="26">
        <v>4686</v>
      </c>
      <c r="P4695" s="58">
        <v>24338860.553927489</v>
      </c>
    </row>
    <row r="4696" spans="12:16" x14ac:dyDescent="0.3">
      <c r="L4696" s="26">
        <v>4687</v>
      </c>
      <c r="M4696" s="58">
        <v>0</v>
      </c>
      <c r="O4696" s="26">
        <v>4687</v>
      </c>
      <c r="P4696" s="58">
        <v>0</v>
      </c>
    </row>
    <row r="4697" spans="12:16" x14ac:dyDescent="0.3">
      <c r="L4697" s="26">
        <v>4688</v>
      </c>
      <c r="M4697" s="58">
        <v>9083212.1448659897</v>
      </c>
      <c r="O4697" s="26">
        <v>4688</v>
      </c>
      <c r="P4697" s="58">
        <v>9083212.1448659897</v>
      </c>
    </row>
    <row r="4698" spans="12:16" x14ac:dyDescent="0.3">
      <c r="L4698" s="26">
        <v>4689</v>
      </c>
      <c r="M4698" s="58">
        <v>0</v>
      </c>
      <c r="O4698" s="26">
        <v>4689</v>
      </c>
      <c r="P4698" s="58">
        <v>0</v>
      </c>
    </row>
    <row r="4699" spans="12:16" x14ac:dyDescent="0.3">
      <c r="L4699" s="26">
        <v>4690</v>
      </c>
      <c r="M4699" s="58">
        <v>12337013.020839788</v>
      </c>
      <c r="O4699" s="26">
        <v>4690</v>
      </c>
      <c r="P4699" s="58">
        <v>12337013.020839788</v>
      </c>
    </row>
    <row r="4700" spans="12:16" x14ac:dyDescent="0.3">
      <c r="L4700" s="26">
        <v>4691</v>
      </c>
      <c r="M4700" s="58">
        <v>0</v>
      </c>
      <c r="O4700" s="26">
        <v>4691</v>
      </c>
      <c r="P4700" s="58">
        <v>0</v>
      </c>
    </row>
    <row r="4701" spans="12:16" x14ac:dyDescent="0.3">
      <c r="L4701" s="26">
        <v>4692</v>
      </c>
      <c r="M4701" s="58">
        <v>0</v>
      </c>
      <c r="O4701" s="26">
        <v>4692</v>
      </c>
      <c r="P4701" s="58">
        <v>0</v>
      </c>
    </row>
    <row r="4702" spans="12:16" x14ac:dyDescent="0.3">
      <c r="L4702" s="26">
        <v>4693</v>
      </c>
      <c r="M4702" s="58">
        <v>8231698.3327363972</v>
      </c>
      <c r="O4702" s="26">
        <v>4693</v>
      </c>
      <c r="P4702" s="58">
        <v>8231698.3327363972</v>
      </c>
    </row>
    <row r="4703" spans="12:16" x14ac:dyDescent="0.3">
      <c r="L4703" s="26">
        <v>4694</v>
      </c>
      <c r="M4703" s="58">
        <v>8414045.3823944014</v>
      </c>
      <c r="O4703" s="26">
        <v>4694</v>
      </c>
      <c r="P4703" s="58">
        <v>8414045.3823944014</v>
      </c>
    </row>
    <row r="4704" spans="12:16" x14ac:dyDescent="0.3">
      <c r="L4704" s="26">
        <v>4695</v>
      </c>
      <c r="M4704" s="58">
        <v>0</v>
      </c>
      <c r="O4704" s="26">
        <v>4695</v>
      </c>
      <c r="P4704" s="58">
        <v>0</v>
      </c>
    </row>
    <row r="4705" spans="12:16" x14ac:dyDescent="0.3">
      <c r="L4705" s="26">
        <v>4696</v>
      </c>
      <c r="M4705" s="58">
        <v>0</v>
      </c>
      <c r="O4705" s="26">
        <v>4696</v>
      </c>
      <c r="P4705" s="58">
        <v>0</v>
      </c>
    </row>
    <row r="4706" spans="12:16" x14ac:dyDescent="0.3">
      <c r="L4706" s="26">
        <v>4697</v>
      </c>
      <c r="M4706" s="58">
        <v>11044817.592990259</v>
      </c>
      <c r="O4706" s="26">
        <v>4697</v>
      </c>
      <c r="P4706" s="58">
        <v>11044817.592990259</v>
      </c>
    </row>
    <row r="4707" spans="12:16" x14ac:dyDescent="0.3">
      <c r="L4707" s="26">
        <v>4698</v>
      </c>
      <c r="M4707" s="58">
        <v>0</v>
      </c>
      <c r="O4707" s="26">
        <v>4698</v>
      </c>
      <c r="P4707" s="58">
        <v>0</v>
      </c>
    </row>
    <row r="4708" spans="12:16" x14ac:dyDescent="0.3">
      <c r="L4708" s="26">
        <v>4699</v>
      </c>
      <c r="M4708" s="58">
        <v>0</v>
      </c>
      <c r="O4708" s="26">
        <v>4699</v>
      </c>
      <c r="P4708" s="58">
        <v>0</v>
      </c>
    </row>
    <row r="4709" spans="12:16" x14ac:dyDescent="0.3">
      <c r="L4709" s="26">
        <v>4700</v>
      </c>
      <c r="M4709" s="58">
        <v>0</v>
      </c>
      <c r="O4709" s="26">
        <v>4700</v>
      </c>
      <c r="P4709" s="58">
        <v>0</v>
      </c>
    </row>
    <row r="4710" spans="12:16" x14ac:dyDescent="0.3">
      <c r="L4710" s="26">
        <v>4701</v>
      </c>
      <c r="M4710" s="58">
        <v>9052734.0621343795</v>
      </c>
      <c r="O4710" s="26">
        <v>4701</v>
      </c>
      <c r="P4710" s="58">
        <v>9052734.0621343795</v>
      </c>
    </row>
    <row r="4711" spans="12:16" x14ac:dyDescent="0.3">
      <c r="L4711" s="26">
        <v>4702</v>
      </c>
      <c r="M4711" s="58">
        <v>0</v>
      </c>
      <c r="O4711" s="26">
        <v>4702</v>
      </c>
      <c r="P4711" s="58">
        <v>0</v>
      </c>
    </row>
    <row r="4712" spans="12:16" x14ac:dyDescent="0.3">
      <c r="L4712" s="26">
        <v>4703</v>
      </c>
      <c r="M4712" s="58">
        <v>21205166.614879299</v>
      </c>
      <c r="O4712" s="26">
        <v>4703</v>
      </c>
      <c r="P4712" s="58">
        <v>21205166.614879299</v>
      </c>
    </row>
    <row r="4713" spans="12:16" x14ac:dyDescent="0.3">
      <c r="L4713" s="26">
        <v>4704</v>
      </c>
      <c r="M4713" s="58">
        <v>11088302.652976634</v>
      </c>
      <c r="O4713" s="26">
        <v>4704</v>
      </c>
      <c r="P4713" s="58">
        <v>11088302.652976634</v>
      </c>
    </row>
    <row r="4714" spans="12:16" x14ac:dyDescent="0.3">
      <c r="L4714" s="26">
        <v>4705</v>
      </c>
      <c r="M4714" s="58">
        <v>11106784.97112524</v>
      </c>
      <c r="O4714" s="26">
        <v>4705</v>
      </c>
      <c r="P4714" s="58">
        <v>11106784.97112524</v>
      </c>
    </row>
    <row r="4715" spans="12:16" x14ac:dyDescent="0.3">
      <c r="L4715" s="26">
        <v>4706</v>
      </c>
      <c r="M4715" s="58">
        <v>9887109.9234781209</v>
      </c>
      <c r="O4715" s="26">
        <v>4706</v>
      </c>
      <c r="P4715" s="58">
        <v>9887109.9234781209</v>
      </c>
    </row>
    <row r="4716" spans="12:16" x14ac:dyDescent="0.3">
      <c r="L4716" s="26">
        <v>4707</v>
      </c>
      <c r="M4716" s="58">
        <v>19353280.19200474</v>
      </c>
      <c r="O4716" s="26">
        <v>4707</v>
      </c>
      <c r="P4716" s="58">
        <v>19353280.19200474</v>
      </c>
    </row>
    <row r="4717" spans="12:16" x14ac:dyDescent="0.3">
      <c r="L4717" s="26">
        <v>4708</v>
      </c>
      <c r="M4717" s="58">
        <v>15570674.241875745</v>
      </c>
      <c r="O4717" s="26">
        <v>4708</v>
      </c>
      <c r="P4717" s="58">
        <v>0</v>
      </c>
    </row>
    <row r="4718" spans="12:16" x14ac:dyDescent="0.3">
      <c r="L4718" s="26">
        <v>4709</v>
      </c>
      <c r="M4718" s="58">
        <v>33600202.628467426</v>
      </c>
      <c r="O4718" s="26">
        <v>4709</v>
      </c>
      <c r="P4718" s="58">
        <v>25514845.456991877</v>
      </c>
    </row>
    <row r="4719" spans="12:16" x14ac:dyDescent="0.3">
      <c r="L4719" s="26">
        <v>4710</v>
      </c>
      <c r="M4719" s="58">
        <v>9919231.3341826536</v>
      </c>
      <c r="O4719" s="26">
        <v>4710</v>
      </c>
      <c r="P4719" s="58">
        <v>9919231.3341826536</v>
      </c>
    </row>
    <row r="4720" spans="12:16" x14ac:dyDescent="0.3">
      <c r="L4720" s="26">
        <v>4711</v>
      </c>
      <c r="M4720" s="58">
        <v>0</v>
      </c>
      <c r="O4720" s="26">
        <v>4711</v>
      </c>
      <c r="P4720" s="58">
        <v>0</v>
      </c>
    </row>
    <row r="4721" spans="12:16" x14ac:dyDescent="0.3">
      <c r="L4721" s="26">
        <v>4712</v>
      </c>
      <c r="M4721" s="58">
        <v>0</v>
      </c>
      <c r="O4721" s="26">
        <v>4712</v>
      </c>
      <c r="P4721" s="58">
        <v>0</v>
      </c>
    </row>
    <row r="4722" spans="12:16" x14ac:dyDescent="0.3">
      <c r="L4722" s="26">
        <v>4713</v>
      </c>
      <c r="M4722" s="58">
        <v>0</v>
      </c>
      <c r="O4722" s="26">
        <v>4713</v>
      </c>
      <c r="P4722" s="58">
        <v>0</v>
      </c>
    </row>
    <row r="4723" spans="12:16" x14ac:dyDescent="0.3">
      <c r="L4723" s="26">
        <v>4714</v>
      </c>
      <c r="M4723" s="58">
        <v>0</v>
      </c>
      <c r="O4723" s="26">
        <v>4714</v>
      </c>
      <c r="P4723" s="58">
        <v>0</v>
      </c>
    </row>
    <row r="4724" spans="12:16" x14ac:dyDescent="0.3">
      <c r="L4724" s="26">
        <v>4715</v>
      </c>
      <c r="M4724" s="58">
        <v>14701115.186350305</v>
      </c>
      <c r="O4724" s="26">
        <v>4715</v>
      </c>
      <c r="P4724" s="58">
        <v>14701115.186350305</v>
      </c>
    </row>
    <row r="4725" spans="12:16" x14ac:dyDescent="0.3">
      <c r="L4725" s="26">
        <v>4716</v>
      </c>
      <c r="M4725" s="58">
        <v>10954372.611002762</v>
      </c>
      <c r="O4725" s="26">
        <v>4716</v>
      </c>
      <c r="P4725" s="58">
        <v>10954372.611002762</v>
      </c>
    </row>
    <row r="4726" spans="12:16" x14ac:dyDescent="0.3">
      <c r="L4726" s="26">
        <v>4717</v>
      </c>
      <c r="M4726" s="58">
        <v>9696062.7390585393</v>
      </c>
      <c r="O4726" s="26">
        <v>4717</v>
      </c>
      <c r="P4726" s="58">
        <v>0</v>
      </c>
    </row>
    <row r="4727" spans="12:16" x14ac:dyDescent="0.3">
      <c r="L4727" s="26">
        <v>4718</v>
      </c>
      <c r="M4727" s="58">
        <v>0</v>
      </c>
      <c r="O4727" s="26">
        <v>4718</v>
      </c>
      <c r="P4727" s="58">
        <v>0</v>
      </c>
    </row>
    <row r="4728" spans="12:16" x14ac:dyDescent="0.3">
      <c r="L4728" s="26">
        <v>4719</v>
      </c>
      <c r="M4728" s="58">
        <v>0</v>
      </c>
      <c r="O4728" s="26">
        <v>4719</v>
      </c>
      <c r="P4728" s="58">
        <v>0</v>
      </c>
    </row>
    <row r="4729" spans="12:16" x14ac:dyDescent="0.3">
      <c r="L4729" s="26">
        <v>4720</v>
      </c>
      <c r="M4729" s="58">
        <v>0</v>
      </c>
      <c r="O4729" s="26">
        <v>4720</v>
      </c>
      <c r="P4729" s="58">
        <v>0</v>
      </c>
    </row>
    <row r="4730" spans="12:16" x14ac:dyDescent="0.3">
      <c r="L4730" s="26">
        <v>4721</v>
      </c>
      <c r="M4730" s="58">
        <v>0</v>
      </c>
      <c r="O4730" s="26">
        <v>4721</v>
      </c>
      <c r="P4730" s="58">
        <v>0</v>
      </c>
    </row>
    <row r="4731" spans="12:16" x14ac:dyDescent="0.3">
      <c r="L4731" s="26">
        <v>4722</v>
      </c>
      <c r="M4731" s="58">
        <v>0</v>
      </c>
      <c r="O4731" s="26">
        <v>4722</v>
      </c>
      <c r="P4731" s="58">
        <v>0</v>
      </c>
    </row>
    <row r="4732" spans="12:16" x14ac:dyDescent="0.3">
      <c r="L4732" s="26">
        <v>4723</v>
      </c>
      <c r="M4732" s="58">
        <v>9922595.0510344543</v>
      </c>
      <c r="O4732" s="26">
        <v>4723</v>
      </c>
      <c r="P4732" s="58">
        <v>0</v>
      </c>
    </row>
    <row r="4733" spans="12:16" x14ac:dyDescent="0.3">
      <c r="L4733" s="26">
        <v>4724</v>
      </c>
      <c r="M4733" s="58">
        <v>0</v>
      </c>
      <c r="O4733" s="26">
        <v>4724</v>
      </c>
      <c r="P4733" s="58">
        <v>0</v>
      </c>
    </row>
    <row r="4734" spans="12:16" x14ac:dyDescent="0.3">
      <c r="L4734" s="26">
        <v>4725</v>
      </c>
      <c r="M4734" s="58">
        <v>0</v>
      </c>
      <c r="O4734" s="26">
        <v>4725</v>
      </c>
      <c r="P4734" s="58">
        <v>0</v>
      </c>
    </row>
    <row r="4735" spans="12:16" x14ac:dyDescent="0.3">
      <c r="L4735" s="26">
        <v>4726</v>
      </c>
      <c r="M4735" s="58">
        <v>0</v>
      </c>
      <c r="O4735" s="26">
        <v>4726</v>
      </c>
      <c r="P4735" s="58">
        <v>0</v>
      </c>
    </row>
    <row r="4736" spans="12:16" x14ac:dyDescent="0.3">
      <c r="L4736" s="26">
        <v>4727</v>
      </c>
      <c r="M4736" s="58">
        <v>0</v>
      </c>
      <c r="O4736" s="26">
        <v>4727</v>
      </c>
      <c r="P4736" s="58">
        <v>0</v>
      </c>
    </row>
    <row r="4737" spans="12:16" x14ac:dyDescent="0.3">
      <c r="L4737" s="26">
        <v>4728</v>
      </c>
      <c r="M4737" s="58">
        <v>18708812.602634102</v>
      </c>
      <c r="O4737" s="26">
        <v>4728</v>
      </c>
      <c r="P4737" s="58">
        <v>18708812.602634102</v>
      </c>
    </row>
    <row r="4738" spans="12:16" x14ac:dyDescent="0.3">
      <c r="L4738" s="26">
        <v>4729</v>
      </c>
      <c r="M4738" s="58">
        <v>19367855.436233316</v>
      </c>
      <c r="O4738" s="26">
        <v>4729</v>
      </c>
      <c r="P4738" s="58">
        <v>19367855.436233316</v>
      </c>
    </row>
    <row r="4739" spans="12:16" x14ac:dyDescent="0.3">
      <c r="L4739" s="26">
        <v>4730</v>
      </c>
      <c r="M4739" s="58">
        <v>24093718.675882295</v>
      </c>
      <c r="O4739" s="26">
        <v>4730</v>
      </c>
      <c r="P4739" s="58">
        <v>24093718.675882295</v>
      </c>
    </row>
    <row r="4740" spans="12:16" x14ac:dyDescent="0.3">
      <c r="L4740" s="26">
        <v>4731</v>
      </c>
      <c r="M4740" s="58">
        <v>0</v>
      </c>
      <c r="O4740" s="26">
        <v>4731</v>
      </c>
      <c r="P4740" s="58">
        <v>0</v>
      </c>
    </row>
    <row r="4741" spans="12:16" x14ac:dyDescent="0.3">
      <c r="L4741" s="26">
        <v>4732</v>
      </c>
      <c r="M4741" s="58">
        <v>31198042.219795503</v>
      </c>
      <c r="O4741" s="26">
        <v>4732</v>
      </c>
      <c r="P4741" s="58">
        <v>20372392.212291691</v>
      </c>
    </row>
    <row r="4742" spans="12:16" x14ac:dyDescent="0.3">
      <c r="L4742" s="26">
        <v>4733</v>
      </c>
      <c r="M4742" s="58">
        <v>0</v>
      </c>
      <c r="O4742" s="26">
        <v>4733</v>
      </c>
      <c r="P4742" s="58">
        <v>0</v>
      </c>
    </row>
    <row r="4743" spans="12:16" x14ac:dyDescent="0.3">
      <c r="L4743" s="26">
        <v>4734</v>
      </c>
      <c r="M4743" s="58">
        <v>0</v>
      </c>
      <c r="O4743" s="26">
        <v>4734</v>
      </c>
      <c r="P4743" s="58">
        <v>0</v>
      </c>
    </row>
    <row r="4744" spans="12:16" x14ac:dyDescent="0.3">
      <c r="L4744" s="26">
        <v>4735</v>
      </c>
      <c r="M4744" s="58">
        <v>0</v>
      </c>
      <c r="O4744" s="26">
        <v>4735</v>
      </c>
      <c r="P4744" s="58">
        <v>0</v>
      </c>
    </row>
    <row r="4745" spans="12:16" x14ac:dyDescent="0.3">
      <c r="L4745" s="26">
        <v>4736</v>
      </c>
      <c r="M4745" s="58">
        <v>0</v>
      </c>
      <c r="O4745" s="26">
        <v>4736</v>
      </c>
      <c r="P4745" s="58">
        <v>0</v>
      </c>
    </row>
    <row r="4746" spans="12:16" x14ac:dyDescent="0.3">
      <c r="L4746" s="26">
        <v>4737</v>
      </c>
      <c r="M4746" s="58">
        <v>0</v>
      </c>
      <c r="O4746" s="26">
        <v>4737</v>
      </c>
      <c r="P4746" s="58">
        <v>0</v>
      </c>
    </row>
    <row r="4747" spans="12:16" x14ac:dyDescent="0.3">
      <c r="L4747" s="26">
        <v>4738</v>
      </c>
      <c r="M4747" s="58">
        <v>0</v>
      </c>
      <c r="O4747" s="26">
        <v>4738</v>
      </c>
      <c r="P4747" s="58">
        <v>0</v>
      </c>
    </row>
    <row r="4748" spans="12:16" x14ac:dyDescent="0.3">
      <c r="L4748" s="26">
        <v>4739</v>
      </c>
      <c r="M4748" s="58">
        <v>0</v>
      </c>
      <c r="O4748" s="26">
        <v>4739</v>
      </c>
      <c r="P4748" s="58">
        <v>0</v>
      </c>
    </row>
    <row r="4749" spans="12:16" x14ac:dyDescent="0.3">
      <c r="L4749" s="26">
        <v>4740</v>
      </c>
      <c r="M4749" s="58">
        <v>0</v>
      </c>
      <c r="O4749" s="26">
        <v>4740</v>
      </c>
      <c r="P4749" s="58">
        <v>0</v>
      </c>
    </row>
    <row r="4750" spans="12:16" x14ac:dyDescent="0.3">
      <c r="L4750" s="26">
        <v>4741</v>
      </c>
      <c r="M4750" s="58">
        <v>13563131.461971136</v>
      </c>
      <c r="O4750" s="26">
        <v>4741</v>
      </c>
      <c r="P4750" s="58">
        <v>13563131.461971136</v>
      </c>
    </row>
    <row r="4751" spans="12:16" x14ac:dyDescent="0.3">
      <c r="L4751" s="26">
        <v>4742</v>
      </c>
      <c r="M4751" s="58">
        <v>0</v>
      </c>
      <c r="O4751" s="26">
        <v>4742</v>
      </c>
      <c r="P4751" s="58">
        <v>0</v>
      </c>
    </row>
    <row r="4752" spans="12:16" x14ac:dyDescent="0.3">
      <c r="L4752" s="26">
        <v>4743</v>
      </c>
      <c r="M4752" s="58">
        <v>23562509.736243691</v>
      </c>
      <c r="O4752" s="26">
        <v>4743</v>
      </c>
      <c r="P4752" s="58">
        <v>23562509.736243691</v>
      </c>
    </row>
    <row r="4753" spans="12:16" x14ac:dyDescent="0.3">
      <c r="L4753" s="26">
        <v>4744</v>
      </c>
      <c r="M4753" s="58">
        <v>9146154.0911354609</v>
      </c>
      <c r="O4753" s="26">
        <v>4744</v>
      </c>
      <c r="P4753" s="58">
        <v>9146154.0911354609</v>
      </c>
    </row>
    <row r="4754" spans="12:16" x14ac:dyDescent="0.3">
      <c r="L4754" s="26">
        <v>4745</v>
      </c>
      <c r="M4754" s="58">
        <v>21792288.96694795</v>
      </c>
      <c r="O4754" s="26">
        <v>4745</v>
      </c>
      <c r="P4754" s="58">
        <v>21792288.96694795</v>
      </c>
    </row>
    <row r="4755" spans="12:16" x14ac:dyDescent="0.3">
      <c r="L4755" s="26">
        <v>4746</v>
      </c>
      <c r="M4755" s="58">
        <v>5868835.6908552647</v>
      </c>
      <c r="O4755" s="26">
        <v>4746</v>
      </c>
      <c r="P4755" s="58">
        <v>5868835.6908552647</v>
      </c>
    </row>
    <row r="4756" spans="12:16" x14ac:dyDescent="0.3">
      <c r="L4756" s="26">
        <v>4747</v>
      </c>
      <c r="M4756" s="58">
        <v>9729723.847706696</v>
      </c>
      <c r="O4756" s="26">
        <v>4747</v>
      </c>
      <c r="P4756" s="58">
        <v>9729723.847706696</v>
      </c>
    </row>
    <row r="4757" spans="12:16" x14ac:dyDescent="0.3">
      <c r="L4757" s="26">
        <v>4748</v>
      </c>
      <c r="M4757" s="58">
        <v>0</v>
      </c>
      <c r="O4757" s="26">
        <v>4748</v>
      </c>
      <c r="P4757" s="58">
        <v>0</v>
      </c>
    </row>
    <row r="4758" spans="12:16" x14ac:dyDescent="0.3">
      <c r="L4758" s="26">
        <v>4749</v>
      </c>
      <c r="M4758" s="58">
        <v>0</v>
      </c>
      <c r="O4758" s="26">
        <v>4749</v>
      </c>
      <c r="P4758" s="58">
        <v>0</v>
      </c>
    </row>
    <row r="4759" spans="12:16" x14ac:dyDescent="0.3">
      <c r="L4759" s="26">
        <v>4750</v>
      </c>
      <c r="M4759" s="58">
        <v>0</v>
      </c>
      <c r="O4759" s="26">
        <v>4750</v>
      </c>
      <c r="P4759" s="58">
        <v>0</v>
      </c>
    </row>
    <row r="4760" spans="12:16" x14ac:dyDescent="0.3">
      <c r="L4760" s="26">
        <v>4751</v>
      </c>
      <c r="M4760" s="58">
        <v>0</v>
      </c>
      <c r="O4760" s="26">
        <v>4751</v>
      </c>
      <c r="P4760" s="58">
        <v>0</v>
      </c>
    </row>
    <row r="4761" spans="12:16" x14ac:dyDescent="0.3">
      <c r="L4761" s="26">
        <v>4752</v>
      </c>
      <c r="M4761" s="58">
        <v>9550364.8697073609</v>
      </c>
      <c r="O4761" s="26">
        <v>4752</v>
      </c>
      <c r="P4761" s="58">
        <v>9550364.8697073609</v>
      </c>
    </row>
    <row r="4762" spans="12:16" x14ac:dyDescent="0.3">
      <c r="L4762" s="26">
        <v>4753</v>
      </c>
      <c r="M4762" s="58">
        <v>24755005.155644849</v>
      </c>
      <c r="O4762" s="26">
        <v>4753</v>
      </c>
      <c r="P4762" s="58">
        <v>24755005.155644849</v>
      </c>
    </row>
    <row r="4763" spans="12:16" x14ac:dyDescent="0.3">
      <c r="L4763" s="26">
        <v>4754</v>
      </c>
      <c r="M4763" s="58">
        <v>0</v>
      </c>
      <c r="O4763" s="26">
        <v>4754</v>
      </c>
      <c r="P4763" s="58">
        <v>0</v>
      </c>
    </row>
    <row r="4764" spans="12:16" x14ac:dyDescent="0.3">
      <c r="L4764" s="26">
        <v>4755</v>
      </c>
      <c r="M4764" s="58">
        <v>0</v>
      </c>
      <c r="O4764" s="26">
        <v>4755</v>
      </c>
      <c r="P4764" s="58">
        <v>0</v>
      </c>
    </row>
    <row r="4765" spans="12:16" x14ac:dyDescent="0.3">
      <c r="L4765" s="26">
        <v>4756</v>
      </c>
      <c r="M4765" s="58">
        <v>0</v>
      </c>
      <c r="O4765" s="26">
        <v>4756</v>
      </c>
      <c r="P4765" s="58">
        <v>0</v>
      </c>
    </row>
    <row r="4766" spans="12:16" x14ac:dyDescent="0.3">
      <c r="L4766" s="26">
        <v>4757</v>
      </c>
      <c r="M4766" s="58">
        <v>22266355.91611116</v>
      </c>
      <c r="O4766" s="26">
        <v>4757</v>
      </c>
      <c r="P4766" s="58">
        <v>22266355.91611116</v>
      </c>
    </row>
    <row r="4767" spans="12:16" x14ac:dyDescent="0.3">
      <c r="L4767" s="26">
        <v>4758</v>
      </c>
      <c r="M4767" s="58">
        <v>0</v>
      </c>
      <c r="O4767" s="26">
        <v>4758</v>
      </c>
      <c r="P4767" s="58">
        <v>0</v>
      </c>
    </row>
    <row r="4768" spans="12:16" x14ac:dyDescent="0.3">
      <c r="L4768" s="26">
        <v>4759</v>
      </c>
      <c r="M4768" s="58">
        <v>27698044.323911317</v>
      </c>
      <c r="O4768" s="26">
        <v>4759</v>
      </c>
      <c r="P4768" s="58">
        <v>27698044.323911317</v>
      </c>
    </row>
    <row r="4769" spans="12:16" x14ac:dyDescent="0.3">
      <c r="L4769" s="26">
        <v>4760</v>
      </c>
      <c r="M4769" s="58">
        <v>0</v>
      </c>
      <c r="O4769" s="26">
        <v>4760</v>
      </c>
      <c r="P4769" s="58">
        <v>0</v>
      </c>
    </row>
    <row r="4770" spans="12:16" x14ac:dyDescent="0.3">
      <c r="L4770" s="26">
        <v>4761</v>
      </c>
      <c r="M4770" s="58">
        <v>9126062.926779747</v>
      </c>
      <c r="O4770" s="26">
        <v>4761</v>
      </c>
      <c r="P4770" s="58">
        <v>9126062.926779747</v>
      </c>
    </row>
    <row r="4771" spans="12:16" x14ac:dyDescent="0.3">
      <c r="L4771" s="26">
        <v>4762</v>
      </c>
      <c r="M4771" s="58">
        <v>0</v>
      </c>
      <c r="O4771" s="26">
        <v>4762</v>
      </c>
      <c r="P4771" s="58">
        <v>0</v>
      </c>
    </row>
    <row r="4772" spans="12:16" x14ac:dyDescent="0.3">
      <c r="L4772" s="26">
        <v>4763</v>
      </c>
      <c r="M4772" s="58">
        <v>0</v>
      </c>
      <c r="O4772" s="26">
        <v>4763</v>
      </c>
      <c r="P4772" s="58">
        <v>0</v>
      </c>
    </row>
    <row r="4773" spans="12:16" x14ac:dyDescent="0.3">
      <c r="L4773" s="26">
        <v>4764</v>
      </c>
      <c r="M4773" s="58">
        <v>15296477.406007931</v>
      </c>
      <c r="O4773" s="26">
        <v>4764</v>
      </c>
      <c r="P4773" s="58">
        <v>0</v>
      </c>
    </row>
    <row r="4774" spans="12:16" x14ac:dyDescent="0.3">
      <c r="L4774" s="26">
        <v>4765</v>
      </c>
      <c r="M4774" s="58">
        <v>0</v>
      </c>
      <c r="O4774" s="26">
        <v>4765</v>
      </c>
      <c r="P4774" s="58">
        <v>0</v>
      </c>
    </row>
    <row r="4775" spans="12:16" x14ac:dyDescent="0.3">
      <c r="L4775" s="26">
        <v>4766</v>
      </c>
      <c r="M4775" s="58">
        <v>33334236.378012042</v>
      </c>
      <c r="O4775" s="26">
        <v>4766</v>
      </c>
      <c r="P4775" s="58">
        <v>33334236.378012042</v>
      </c>
    </row>
    <row r="4776" spans="12:16" x14ac:dyDescent="0.3">
      <c r="L4776" s="26">
        <v>4767</v>
      </c>
      <c r="M4776" s="58">
        <v>0</v>
      </c>
      <c r="O4776" s="26">
        <v>4767</v>
      </c>
      <c r="P4776" s="58">
        <v>0</v>
      </c>
    </row>
    <row r="4777" spans="12:16" x14ac:dyDescent="0.3">
      <c r="L4777" s="26">
        <v>4768</v>
      </c>
      <c r="M4777" s="58">
        <v>18493128.24073996</v>
      </c>
      <c r="O4777" s="26">
        <v>4768</v>
      </c>
      <c r="P4777" s="58">
        <v>18493128.24073996</v>
      </c>
    </row>
    <row r="4778" spans="12:16" x14ac:dyDescent="0.3">
      <c r="L4778" s="26">
        <v>4769</v>
      </c>
      <c r="M4778" s="58">
        <v>26904824.826283753</v>
      </c>
      <c r="O4778" s="26">
        <v>4769</v>
      </c>
      <c r="P4778" s="58">
        <v>26904824.826283753</v>
      </c>
    </row>
    <row r="4779" spans="12:16" x14ac:dyDescent="0.3">
      <c r="L4779" s="26">
        <v>4770</v>
      </c>
      <c r="M4779" s="58">
        <v>0</v>
      </c>
      <c r="O4779" s="26">
        <v>4770</v>
      </c>
      <c r="P4779" s="58">
        <v>0</v>
      </c>
    </row>
    <row r="4780" spans="12:16" x14ac:dyDescent="0.3">
      <c r="L4780" s="26">
        <v>4771</v>
      </c>
      <c r="M4780" s="58">
        <v>10674424.860452779</v>
      </c>
      <c r="O4780" s="26">
        <v>4771</v>
      </c>
      <c r="P4780" s="58">
        <v>10674424.860452779</v>
      </c>
    </row>
    <row r="4781" spans="12:16" x14ac:dyDescent="0.3">
      <c r="L4781" s="26">
        <v>4772</v>
      </c>
      <c r="M4781" s="58">
        <v>0</v>
      </c>
      <c r="O4781" s="26">
        <v>4772</v>
      </c>
      <c r="P4781" s="58">
        <v>0</v>
      </c>
    </row>
    <row r="4782" spans="12:16" x14ac:dyDescent="0.3">
      <c r="L4782" s="26">
        <v>4773</v>
      </c>
      <c r="M4782" s="58">
        <v>19069099.203435082</v>
      </c>
      <c r="O4782" s="26">
        <v>4773</v>
      </c>
      <c r="P4782" s="58">
        <v>19069099.203435082</v>
      </c>
    </row>
    <row r="4783" spans="12:16" x14ac:dyDescent="0.3">
      <c r="L4783" s="26">
        <v>4774</v>
      </c>
      <c r="M4783" s="58">
        <v>0</v>
      </c>
      <c r="O4783" s="26">
        <v>4774</v>
      </c>
      <c r="P4783" s="58">
        <v>0</v>
      </c>
    </row>
    <row r="4784" spans="12:16" x14ac:dyDescent="0.3">
      <c r="L4784" s="26">
        <v>4775</v>
      </c>
      <c r="M4784" s="58">
        <v>0</v>
      </c>
      <c r="O4784" s="26">
        <v>4775</v>
      </c>
      <c r="P4784" s="58">
        <v>0</v>
      </c>
    </row>
    <row r="4785" spans="12:16" x14ac:dyDescent="0.3">
      <c r="L4785" s="26">
        <v>4776</v>
      </c>
      <c r="M4785" s="58">
        <v>10818433.290757038</v>
      </c>
      <c r="O4785" s="26">
        <v>4776</v>
      </c>
      <c r="P4785" s="58">
        <v>10818433.290757038</v>
      </c>
    </row>
    <row r="4786" spans="12:16" x14ac:dyDescent="0.3">
      <c r="L4786" s="26">
        <v>4777</v>
      </c>
      <c r="M4786" s="58">
        <v>15287209.170437392</v>
      </c>
      <c r="O4786" s="26">
        <v>4777</v>
      </c>
      <c r="P4786" s="58">
        <v>0</v>
      </c>
    </row>
    <row r="4787" spans="12:16" x14ac:dyDescent="0.3">
      <c r="L4787" s="26">
        <v>4778</v>
      </c>
      <c r="M4787" s="58">
        <v>31784410.18538136</v>
      </c>
      <c r="O4787" s="26">
        <v>4778</v>
      </c>
      <c r="P4787" s="58">
        <v>31784410.18538136</v>
      </c>
    </row>
    <row r="4788" spans="12:16" x14ac:dyDescent="0.3">
      <c r="L4788" s="26">
        <v>4779</v>
      </c>
      <c r="M4788" s="58">
        <v>0</v>
      </c>
      <c r="O4788" s="26">
        <v>4779</v>
      </c>
      <c r="P4788" s="58">
        <v>0</v>
      </c>
    </row>
    <row r="4789" spans="12:16" x14ac:dyDescent="0.3">
      <c r="L4789" s="26">
        <v>4780</v>
      </c>
      <c r="M4789" s="58">
        <v>0</v>
      </c>
      <c r="O4789" s="26">
        <v>4780</v>
      </c>
      <c r="P4789" s="58">
        <v>0</v>
      </c>
    </row>
    <row r="4790" spans="12:16" x14ac:dyDescent="0.3">
      <c r="L4790" s="26">
        <v>4781</v>
      </c>
      <c r="M4790" s="58">
        <v>21377275.852881987</v>
      </c>
      <c r="O4790" s="26">
        <v>4781</v>
      </c>
      <c r="P4790" s="58">
        <v>21377275.852881987</v>
      </c>
    </row>
    <row r="4791" spans="12:16" x14ac:dyDescent="0.3">
      <c r="L4791" s="26">
        <v>4782</v>
      </c>
      <c r="M4791" s="58">
        <v>5838777.7950337213</v>
      </c>
      <c r="O4791" s="26">
        <v>4782</v>
      </c>
      <c r="P4791" s="58">
        <v>0</v>
      </c>
    </row>
    <row r="4792" spans="12:16" x14ac:dyDescent="0.3">
      <c r="L4792" s="26">
        <v>4783</v>
      </c>
      <c r="M4792" s="58">
        <v>4927880.0740712518</v>
      </c>
      <c r="O4792" s="26">
        <v>4783</v>
      </c>
      <c r="P4792" s="58">
        <v>4927880.0740712518</v>
      </c>
    </row>
    <row r="4793" spans="12:16" x14ac:dyDescent="0.3">
      <c r="L4793" s="26">
        <v>4784</v>
      </c>
      <c r="M4793" s="58">
        <v>0</v>
      </c>
      <c r="O4793" s="26">
        <v>4784</v>
      </c>
      <c r="P4793" s="58">
        <v>0</v>
      </c>
    </row>
    <row r="4794" spans="12:16" x14ac:dyDescent="0.3">
      <c r="L4794" s="26">
        <v>4785</v>
      </c>
      <c r="M4794" s="58">
        <v>10870368.441984169</v>
      </c>
      <c r="O4794" s="26">
        <v>4785</v>
      </c>
      <c r="P4794" s="58">
        <v>10870368.441984169</v>
      </c>
    </row>
    <row r="4795" spans="12:16" x14ac:dyDescent="0.3">
      <c r="L4795" s="26">
        <v>4786</v>
      </c>
      <c r="M4795" s="58">
        <v>0</v>
      </c>
      <c r="O4795" s="26">
        <v>4786</v>
      </c>
      <c r="P4795" s="58">
        <v>0</v>
      </c>
    </row>
    <row r="4796" spans="12:16" x14ac:dyDescent="0.3">
      <c r="L4796" s="26">
        <v>4787</v>
      </c>
      <c r="M4796" s="58">
        <v>0</v>
      </c>
      <c r="O4796" s="26">
        <v>4787</v>
      </c>
      <c r="P4796" s="58">
        <v>0</v>
      </c>
    </row>
    <row r="4797" spans="12:16" x14ac:dyDescent="0.3">
      <c r="L4797" s="26">
        <v>4788</v>
      </c>
      <c r="M4797" s="58">
        <v>25094668.028234392</v>
      </c>
      <c r="O4797" s="26">
        <v>4788</v>
      </c>
      <c r="P4797" s="58">
        <v>25094668.028234392</v>
      </c>
    </row>
    <row r="4798" spans="12:16" x14ac:dyDescent="0.3">
      <c r="L4798" s="26">
        <v>4789</v>
      </c>
      <c r="M4798" s="58">
        <v>30972050.575920179</v>
      </c>
      <c r="O4798" s="26">
        <v>4789</v>
      </c>
      <c r="P4798" s="58">
        <v>18675201.580219716</v>
      </c>
    </row>
    <row r="4799" spans="12:16" x14ac:dyDescent="0.3">
      <c r="L4799" s="26">
        <v>4790</v>
      </c>
      <c r="M4799" s="58">
        <v>15607697.147493547</v>
      </c>
      <c r="O4799" s="26">
        <v>4790</v>
      </c>
      <c r="P4799" s="58">
        <v>15607697.147493547</v>
      </c>
    </row>
    <row r="4800" spans="12:16" x14ac:dyDescent="0.3">
      <c r="L4800" s="26">
        <v>4791</v>
      </c>
      <c r="M4800" s="58">
        <v>26369960.890836276</v>
      </c>
      <c r="O4800" s="26">
        <v>4791</v>
      </c>
      <c r="P4800" s="58">
        <v>26369960.890836276</v>
      </c>
    </row>
    <row r="4801" spans="12:16" x14ac:dyDescent="0.3">
      <c r="L4801" s="26">
        <v>4792</v>
      </c>
      <c r="M4801" s="58">
        <v>11375261.833968449</v>
      </c>
      <c r="O4801" s="26">
        <v>4792</v>
      </c>
      <c r="P4801" s="58">
        <v>11375261.833968449</v>
      </c>
    </row>
    <row r="4802" spans="12:16" x14ac:dyDescent="0.3">
      <c r="L4802" s="26">
        <v>4793</v>
      </c>
      <c r="M4802" s="58">
        <v>10539176.029411701</v>
      </c>
      <c r="O4802" s="26">
        <v>4793</v>
      </c>
      <c r="P4802" s="58">
        <v>10539176.029411701</v>
      </c>
    </row>
    <row r="4803" spans="12:16" x14ac:dyDescent="0.3">
      <c r="L4803" s="26">
        <v>4794</v>
      </c>
      <c r="M4803" s="58">
        <v>13697285.497539138</v>
      </c>
      <c r="O4803" s="26">
        <v>4794</v>
      </c>
      <c r="P4803" s="58">
        <v>13697285.497539138</v>
      </c>
    </row>
    <row r="4804" spans="12:16" x14ac:dyDescent="0.3">
      <c r="L4804" s="26">
        <v>4795</v>
      </c>
      <c r="M4804" s="58">
        <v>0</v>
      </c>
      <c r="O4804" s="26">
        <v>4795</v>
      </c>
      <c r="P4804" s="58">
        <v>0</v>
      </c>
    </row>
    <row r="4805" spans="12:16" x14ac:dyDescent="0.3">
      <c r="L4805" s="26">
        <v>4796</v>
      </c>
      <c r="M4805" s="58">
        <v>6942270.8949291371</v>
      </c>
      <c r="O4805" s="26">
        <v>4796</v>
      </c>
      <c r="P4805" s="58">
        <v>6942270.8949291371</v>
      </c>
    </row>
    <row r="4806" spans="12:16" x14ac:dyDescent="0.3">
      <c r="L4806" s="26">
        <v>4797</v>
      </c>
      <c r="M4806" s="58">
        <v>11308913.429602807</v>
      </c>
      <c r="O4806" s="26">
        <v>4797</v>
      </c>
      <c r="P4806" s="58">
        <v>11308913.429602807</v>
      </c>
    </row>
    <row r="4807" spans="12:16" x14ac:dyDescent="0.3">
      <c r="L4807" s="26">
        <v>4798</v>
      </c>
      <c r="M4807" s="58">
        <v>0</v>
      </c>
      <c r="O4807" s="26">
        <v>4798</v>
      </c>
      <c r="P4807" s="58">
        <v>0</v>
      </c>
    </row>
    <row r="4808" spans="12:16" x14ac:dyDescent="0.3">
      <c r="L4808" s="26">
        <v>4799</v>
      </c>
      <c r="M4808" s="58">
        <v>0</v>
      </c>
      <c r="O4808" s="26">
        <v>4799</v>
      </c>
      <c r="P4808" s="58">
        <v>0</v>
      </c>
    </row>
    <row r="4809" spans="12:16" x14ac:dyDescent="0.3">
      <c r="L4809" s="26">
        <v>4800</v>
      </c>
      <c r="M4809" s="58">
        <v>0</v>
      </c>
      <c r="O4809" s="26">
        <v>4800</v>
      </c>
      <c r="P4809" s="58">
        <v>0</v>
      </c>
    </row>
    <row r="4810" spans="12:16" x14ac:dyDescent="0.3">
      <c r="L4810" s="26">
        <v>4801</v>
      </c>
      <c r="M4810" s="58">
        <v>0</v>
      </c>
      <c r="O4810" s="26">
        <v>4801</v>
      </c>
      <c r="P4810" s="58">
        <v>0</v>
      </c>
    </row>
    <row r="4811" spans="12:16" x14ac:dyDescent="0.3">
      <c r="L4811" s="26">
        <v>4802</v>
      </c>
      <c r="M4811" s="58">
        <v>0</v>
      </c>
      <c r="O4811" s="26">
        <v>4802</v>
      </c>
      <c r="P4811" s="58">
        <v>0</v>
      </c>
    </row>
    <row r="4812" spans="12:16" x14ac:dyDescent="0.3">
      <c r="L4812" s="26">
        <v>4803</v>
      </c>
      <c r="M4812" s="58">
        <v>14859345.566090863</v>
      </c>
      <c r="O4812" s="26">
        <v>4803</v>
      </c>
      <c r="P4812" s="58">
        <v>14859345.566090863</v>
      </c>
    </row>
    <row r="4813" spans="12:16" x14ac:dyDescent="0.3">
      <c r="L4813" s="26">
        <v>4804</v>
      </c>
      <c r="M4813" s="58">
        <v>0</v>
      </c>
      <c r="O4813" s="26">
        <v>4804</v>
      </c>
      <c r="P4813" s="58">
        <v>0</v>
      </c>
    </row>
    <row r="4814" spans="12:16" x14ac:dyDescent="0.3">
      <c r="L4814" s="26">
        <v>4805</v>
      </c>
      <c r="M4814" s="58">
        <v>0</v>
      </c>
      <c r="O4814" s="26">
        <v>4805</v>
      </c>
      <c r="P4814" s="58">
        <v>0</v>
      </c>
    </row>
    <row r="4815" spans="12:16" x14ac:dyDescent="0.3">
      <c r="L4815" s="26">
        <v>4806</v>
      </c>
      <c r="M4815" s="58">
        <v>0</v>
      </c>
      <c r="O4815" s="26">
        <v>4806</v>
      </c>
      <c r="P4815" s="58">
        <v>0</v>
      </c>
    </row>
    <row r="4816" spans="12:16" x14ac:dyDescent="0.3">
      <c r="L4816" s="26">
        <v>4807</v>
      </c>
      <c r="M4816" s="58">
        <v>9426753.0821813028</v>
      </c>
      <c r="O4816" s="26">
        <v>4807</v>
      </c>
      <c r="P4816" s="58">
        <v>9426753.0821813028</v>
      </c>
    </row>
    <row r="4817" spans="12:16" x14ac:dyDescent="0.3">
      <c r="L4817" s="26">
        <v>4808</v>
      </c>
      <c r="M4817" s="58">
        <v>0</v>
      </c>
      <c r="O4817" s="26">
        <v>4808</v>
      </c>
      <c r="P4817" s="58">
        <v>0</v>
      </c>
    </row>
    <row r="4818" spans="12:16" x14ac:dyDescent="0.3">
      <c r="L4818" s="26">
        <v>4809</v>
      </c>
      <c r="M4818" s="58">
        <v>27664495.102437299</v>
      </c>
      <c r="O4818" s="26">
        <v>4809</v>
      </c>
      <c r="P4818" s="58">
        <v>19271711.026829388</v>
      </c>
    </row>
    <row r="4819" spans="12:16" x14ac:dyDescent="0.3">
      <c r="L4819" s="26">
        <v>4810</v>
      </c>
      <c r="M4819" s="58">
        <v>28256302.873643674</v>
      </c>
      <c r="O4819" s="26">
        <v>4810</v>
      </c>
      <c r="P4819" s="58">
        <v>28256302.873643674</v>
      </c>
    </row>
    <row r="4820" spans="12:16" x14ac:dyDescent="0.3">
      <c r="L4820" s="26">
        <v>4811</v>
      </c>
      <c r="M4820" s="58">
        <v>0</v>
      </c>
      <c r="O4820" s="26">
        <v>4811</v>
      </c>
      <c r="P4820" s="58">
        <v>0</v>
      </c>
    </row>
    <row r="4821" spans="12:16" x14ac:dyDescent="0.3">
      <c r="L4821" s="26">
        <v>4812</v>
      </c>
      <c r="M4821" s="58">
        <v>0</v>
      </c>
      <c r="O4821" s="26">
        <v>4812</v>
      </c>
      <c r="P4821" s="58">
        <v>0</v>
      </c>
    </row>
    <row r="4822" spans="12:16" x14ac:dyDescent="0.3">
      <c r="L4822" s="26">
        <v>4813</v>
      </c>
      <c r="M4822" s="58">
        <v>0</v>
      </c>
      <c r="O4822" s="26">
        <v>4813</v>
      </c>
      <c r="P4822" s="58">
        <v>0</v>
      </c>
    </row>
    <row r="4823" spans="12:16" x14ac:dyDescent="0.3">
      <c r="L4823" s="26">
        <v>4814</v>
      </c>
      <c r="M4823" s="58">
        <v>0</v>
      </c>
      <c r="O4823" s="26">
        <v>4814</v>
      </c>
      <c r="P4823" s="58">
        <v>0</v>
      </c>
    </row>
    <row r="4824" spans="12:16" x14ac:dyDescent="0.3">
      <c r="L4824" s="26">
        <v>4815</v>
      </c>
      <c r="M4824" s="58">
        <v>14620443.853663597</v>
      </c>
      <c r="O4824" s="26">
        <v>4815</v>
      </c>
      <c r="P4824" s="58">
        <v>0</v>
      </c>
    </row>
    <row r="4825" spans="12:16" x14ac:dyDescent="0.3">
      <c r="L4825" s="26">
        <v>4816</v>
      </c>
      <c r="M4825" s="58">
        <v>8763417.5664148331</v>
      </c>
      <c r="O4825" s="26">
        <v>4816</v>
      </c>
      <c r="P4825" s="58">
        <v>8763417.5664148331</v>
      </c>
    </row>
    <row r="4826" spans="12:16" x14ac:dyDescent="0.3">
      <c r="L4826" s="26">
        <v>4817</v>
      </c>
      <c r="M4826" s="58">
        <v>25406574.773255058</v>
      </c>
      <c r="O4826" s="26">
        <v>4817</v>
      </c>
      <c r="P4826" s="58">
        <v>25406574.773255058</v>
      </c>
    </row>
    <row r="4827" spans="12:16" x14ac:dyDescent="0.3">
      <c r="L4827" s="26">
        <v>4818</v>
      </c>
      <c r="M4827" s="58">
        <v>19058042.136324063</v>
      </c>
      <c r="O4827" s="26">
        <v>4818</v>
      </c>
      <c r="P4827" s="58">
        <v>19058042.136324063</v>
      </c>
    </row>
    <row r="4828" spans="12:16" x14ac:dyDescent="0.3">
      <c r="L4828" s="26">
        <v>4819</v>
      </c>
      <c r="M4828" s="58">
        <v>0</v>
      </c>
      <c r="O4828" s="26">
        <v>4819</v>
      </c>
      <c r="P4828" s="58">
        <v>0</v>
      </c>
    </row>
    <row r="4829" spans="12:16" x14ac:dyDescent="0.3">
      <c r="L4829" s="26">
        <v>4820</v>
      </c>
      <c r="M4829" s="58">
        <v>8801099.8944111764</v>
      </c>
      <c r="O4829" s="26">
        <v>4820</v>
      </c>
      <c r="P4829" s="58">
        <v>8801099.8944111764</v>
      </c>
    </row>
    <row r="4830" spans="12:16" x14ac:dyDescent="0.3">
      <c r="L4830" s="26">
        <v>4821</v>
      </c>
      <c r="M4830" s="58">
        <v>27241090.131908275</v>
      </c>
      <c r="O4830" s="26">
        <v>4821</v>
      </c>
      <c r="P4830" s="58">
        <v>18567071.955807481</v>
      </c>
    </row>
    <row r="4831" spans="12:16" x14ac:dyDescent="0.3">
      <c r="L4831" s="26">
        <v>4822</v>
      </c>
      <c r="M4831" s="58">
        <v>0</v>
      </c>
      <c r="O4831" s="26">
        <v>4822</v>
      </c>
      <c r="P4831" s="58">
        <v>0</v>
      </c>
    </row>
    <row r="4832" spans="12:16" x14ac:dyDescent="0.3">
      <c r="L4832" s="26">
        <v>4823</v>
      </c>
      <c r="M4832" s="58">
        <v>10308147.610663883</v>
      </c>
      <c r="O4832" s="26">
        <v>4823</v>
      </c>
      <c r="P4832" s="58">
        <v>10308147.610663883</v>
      </c>
    </row>
    <row r="4833" spans="12:16" x14ac:dyDescent="0.3">
      <c r="L4833" s="26">
        <v>4824</v>
      </c>
      <c r="M4833" s="58">
        <v>9245833.6080264058</v>
      </c>
      <c r="O4833" s="26">
        <v>4824</v>
      </c>
      <c r="P4833" s="58">
        <v>0</v>
      </c>
    </row>
    <row r="4834" spans="12:16" x14ac:dyDescent="0.3">
      <c r="L4834" s="26">
        <v>4825</v>
      </c>
      <c r="M4834" s="58">
        <v>14732622.947989848</v>
      </c>
      <c r="O4834" s="26">
        <v>4825</v>
      </c>
      <c r="P4834" s="58">
        <v>14732622.947989848</v>
      </c>
    </row>
    <row r="4835" spans="12:16" x14ac:dyDescent="0.3">
      <c r="L4835" s="26">
        <v>4826</v>
      </c>
      <c r="M4835" s="58">
        <v>0</v>
      </c>
      <c r="O4835" s="26">
        <v>4826</v>
      </c>
      <c r="P4835" s="58">
        <v>0</v>
      </c>
    </row>
    <row r="4836" spans="12:16" x14ac:dyDescent="0.3">
      <c r="L4836" s="26">
        <v>4827</v>
      </c>
      <c r="M4836" s="58">
        <v>51311033.289960712</v>
      </c>
      <c r="O4836" s="26">
        <v>4827</v>
      </c>
      <c r="P4836" s="58">
        <v>51311033.289960712</v>
      </c>
    </row>
    <row r="4837" spans="12:16" x14ac:dyDescent="0.3">
      <c r="L4837" s="26">
        <v>4828</v>
      </c>
      <c r="M4837" s="58">
        <v>0</v>
      </c>
      <c r="O4837" s="26">
        <v>4828</v>
      </c>
      <c r="P4837" s="58">
        <v>0</v>
      </c>
    </row>
    <row r="4838" spans="12:16" x14ac:dyDescent="0.3">
      <c r="L4838" s="26">
        <v>4829</v>
      </c>
      <c r="M4838" s="58">
        <v>12572713.780654475</v>
      </c>
      <c r="O4838" s="26">
        <v>4829</v>
      </c>
      <c r="P4838" s="58">
        <v>0</v>
      </c>
    </row>
    <row r="4839" spans="12:16" x14ac:dyDescent="0.3">
      <c r="L4839" s="26">
        <v>4830</v>
      </c>
      <c r="M4839" s="58">
        <v>0</v>
      </c>
      <c r="O4839" s="26">
        <v>4830</v>
      </c>
      <c r="P4839" s="58">
        <v>0</v>
      </c>
    </row>
    <row r="4840" spans="12:16" x14ac:dyDescent="0.3">
      <c r="L4840" s="26">
        <v>4831</v>
      </c>
      <c r="M4840" s="58">
        <v>0</v>
      </c>
      <c r="O4840" s="26">
        <v>4831</v>
      </c>
      <c r="P4840" s="58">
        <v>0</v>
      </c>
    </row>
    <row r="4841" spans="12:16" x14ac:dyDescent="0.3">
      <c r="L4841" s="26">
        <v>4832</v>
      </c>
      <c r="M4841" s="58">
        <v>0</v>
      </c>
      <c r="O4841" s="26">
        <v>4832</v>
      </c>
      <c r="P4841" s="58">
        <v>0</v>
      </c>
    </row>
    <row r="4842" spans="12:16" x14ac:dyDescent="0.3">
      <c r="L4842" s="26">
        <v>4833</v>
      </c>
      <c r="M4842" s="58">
        <v>15164617.148619615</v>
      </c>
      <c r="O4842" s="26">
        <v>4833</v>
      </c>
      <c r="P4842" s="58">
        <v>15164617.148619615</v>
      </c>
    </row>
    <row r="4843" spans="12:16" x14ac:dyDescent="0.3">
      <c r="L4843" s="26">
        <v>4834</v>
      </c>
      <c r="M4843" s="58">
        <v>0</v>
      </c>
      <c r="O4843" s="26">
        <v>4834</v>
      </c>
      <c r="P4843" s="58">
        <v>0</v>
      </c>
    </row>
    <row r="4844" spans="12:16" x14ac:dyDescent="0.3">
      <c r="L4844" s="26">
        <v>4835</v>
      </c>
      <c r="M4844" s="58">
        <v>0</v>
      </c>
      <c r="O4844" s="26">
        <v>4835</v>
      </c>
      <c r="P4844" s="58">
        <v>0</v>
      </c>
    </row>
    <row r="4845" spans="12:16" x14ac:dyDescent="0.3">
      <c r="L4845" s="26">
        <v>4836</v>
      </c>
      <c r="M4845" s="58">
        <v>0</v>
      </c>
      <c r="O4845" s="26">
        <v>4836</v>
      </c>
      <c r="P4845" s="58">
        <v>0</v>
      </c>
    </row>
    <row r="4846" spans="12:16" x14ac:dyDescent="0.3">
      <c r="L4846" s="26">
        <v>4837</v>
      </c>
      <c r="M4846" s="58">
        <v>6553157.2938067243</v>
      </c>
      <c r="O4846" s="26">
        <v>4837</v>
      </c>
      <c r="P4846" s="58">
        <v>6553157.2938067243</v>
      </c>
    </row>
    <row r="4847" spans="12:16" x14ac:dyDescent="0.3">
      <c r="L4847" s="26">
        <v>4838</v>
      </c>
      <c r="M4847" s="58">
        <v>19191665.426994402</v>
      </c>
      <c r="O4847" s="26">
        <v>4838</v>
      </c>
      <c r="P4847" s="58">
        <v>19191665.426994402</v>
      </c>
    </row>
    <row r="4848" spans="12:16" x14ac:dyDescent="0.3">
      <c r="L4848" s="26">
        <v>4839</v>
      </c>
      <c r="M4848" s="58">
        <v>37645482.538827285</v>
      </c>
      <c r="O4848" s="26">
        <v>4839</v>
      </c>
      <c r="P4848" s="58">
        <v>37645482.538827285</v>
      </c>
    </row>
    <row r="4849" spans="12:16" x14ac:dyDescent="0.3">
      <c r="L4849" s="26">
        <v>4840</v>
      </c>
      <c r="M4849" s="58">
        <v>11949194.785432113</v>
      </c>
      <c r="O4849" s="26">
        <v>4840</v>
      </c>
      <c r="P4849" s="58">
        <v>11949194.785432113</v>
      </c>
    </row>
    <row r="4850" spans="12:16" x14ac:dyDescent="0.3">
      <c r="L4850" s="26">
        <v>4841</v>
      </c>
      <c r="M4850" s="58">
        <v>28411549.065604284</v>
      </c>
      <c r="O4850" s="26">
        <v>4841</v>
      </c>
      <c r="P4850" s="58">
        <v>28411549.065604284</v>
      </c>
    </row>
    <row r="4851" spans="12:16" x14ac:dyDescent="0.3">
      <c r="L4851" s="26">
        <v>4842</v>
      </c>
      <c r="M4851" s="58">
        <v>0</v>
      </c>
      <c r="O4851" s="26">
        <v>4842</v>
      </c>
      <c r="P4851" s="58">
        <v>0</v>
      </c>
    </row>
    <row r="4852" spans="12:16" x14ac:dyDescent="0.3">
      <c r="L4852" s="26">
        <v>4843</v>
      </c>
      <c r="M4852" s="58">
        <v>29566449.15346691</v>
      </c>
      <c r="O4852" s="26">
        <v>4843</v>
      </c>
      <c r="P4852" s="58">
        <v>20429783.093927979</v>
      </c>
    </row>
    <row r="4853" spans="12:16" x14ac:dyDescent="0.3">
      <c r="L4853" s="26">
        <v>4844</v>
      </c>
      <c r="M4853" s="58">
        <v>0</v>
      </c>
      <c r="O4853" s="26">
        <v>4844</v>
      </c>
      <c r="P4853" s="58">
        <v>0</v>
      </c>
    </row>
    <row r="4854" spans="12:16" x14ac:dyDescent="0.3">
      <c r="L4854" s="26">
        <v>4845</v>
      </c>
      <c r="M4854" s="58">
        <v>0</v>
      </c>
      <c r="O4854" s="26">
        <v>4845</v>
      </c>
      <c r="P4854" s="58">
        <v>0</v>
      </c>
    </row>
    <row r="4855" spans="12:16" x14ac:dyDescent="0.3">
      <c r="L4855" s="26">
        <v>4846</v>
      </c>
      <c r="M4855" s="58">
        <v>10299486.87436102</v>
      </c>
      <c r="O4855" s="26">
        <v>4846</v>
      </c>
      <c r="P4855" s="58">
        <v>0</v>
      </c>
    </row>
    <row r="4856" spans="12:16" x14ac:dyDescent="0.3">
      <c r="L4856" s="26">
        <v>4847</v>
      </c>
      <c r="M4856" s="58">
        <v>0</v>
      </c>
      <c r="O4856" s="26">
        <v>4847</v>
      </c>
      <c r="P4856" s="58">
        <v>0</v>
      </c>
    </row>
    <row r="4857" spans="12:16" x14ac:dyDescent="0.3">
      <c r="L4857" s="26">
        <v>4848</v>
      </c>
      <c r="M4857" s="58">
        <v>22192598.573003348</v>
      </c>
      <c r="O4857" s="26">
        <v>4848</v>
      </c>
      <c r="P4857" s="58">
        <v>22192598.573003348</v>
      </c>
    </row>
    <row r="4858" spans="12:16" x14ac:dyDescent="0.3">
      <c r="L4858" s="26">
        <v>4849</v>
      </c>
      <c r="M4858" s="58">
        <v>0</v>
      </c>
      <c r="O4858" s="26">
        <v>4849</v>
      </c>
      <c r="P4858" s="58">
        <v>0</v>
      </c>
    </row>
    <row r="4859" spans="12:16" x14ac:dyDescent="0.3">
      <c r="L4859" s="26">
        <v>4850</v>
      </c>
      <c r="M4859" s="58">
        <v>31039589.462489549</v>
      </c>
      <c r="O4859" s="26">
        <v>4850</v>
      </c>
      <c r="P4859" s="58">
        <v>31039589.462489549</v>
      </c>
    </row>
    <row r="4860" spans="12:16" x14ac:dyDescent="0.3">
      <c r="L4860" s="26">
        <v>4851</v>
      </c>
      <c r="M4860" s="58">
        <v>0</v>
      </c>
      <c r="O4860" s="26">
        <v>4851</v>
      </c>
      <c r="P4860" s="58">
        <v>0</v>
      </c>
    </row>
    <row r="4861" spans="12:16" x14ac:dyDescent="0.3">
      <c r="L4861" s="26">
        <v>4852</v>
      </c>
      <c r="M4861" s="58">
        <v>36230983.220395863</v>
      </c>
      <c r="O4861" s="26">
        <v>4852</v>
      </c>
      <c r="P4861" s="58">
        <v>16508387.275911957</v>
      </c>
    </row>
    <row r="4862" spans="12:16" x14ac:dyDescent="0.3">
      <c r="L4862" s="26">
        <v>4853</v>
      </c>
      <c r="M4862" s="58">
        <v>0</v>
      </c>
      <c r="O4862" s="26">
        <v>4853</v>
      </c>
      <c r="P4862" s="58">
        <v>0</v>
      </c>
    </row>
    <row r="4863" spans="12:16" x14ac:dyDescent="0.3">
      <c r="L4863" s="26">
        <v>4854</v>
      </c>
      <c r="M4863" s="58">
        <v>0</v>
      </c>
      <c r="O4863" s="26">
        <v>4854</v>
      </c>
      <c r="P4863" s="58">
        <v>0</v>
      </c>
    </row>
    <row r="4864" spans="12:16" x14ac:dyDescent="0.3">
      <c r="L4864" s="26">
        <v>4855</v>
      </c>
      <c r="M4864" s="58">
        <v>0</v>
      </c>
      <c r="O4864" s="26">
        <v>4855</v>
      </c>
      <c r="P4864" s="58">
        <v>0</v>
      </c>
    </row>
    <row r="4865" spans="12:16" x14ac:dyDescent="0.3">
      <c r="L4865" s="26">
        <v>4856</v>
      </c>
      <c r="M4865" s="58">
        <v>29578018.102710318</v>
      </c>
      <c r="O4865" s="26">
        <v>4856</v>
      </c>
      <c r="P4865" s="58">
        <v>29578018.102710318</v>
      </c>
    </row>
    <row r="4866" spans="12:16" x14ac:dyDescent="0.3">
      <c r="L4866" s="26">
        <v>4857</v>
      </c>
      <c r="M4866" s="58">
        <v>7725372.4110774128</v>
      </c>
      <c r="O4866" s="26">
        <v>4857</v>
      </c>
      <c r="P4866" s="58">
        <v>7725372.4110774128</v>
      </c>
    </row>
    <row r="4867" spans="12:16" x14ac:dyDescent="0.3">
      <c r="L4867" s="26">
        <v>4858</v>
      </c>
      <c r="M4867" s="58">
        <v>0</v>
      </c>
      <c r="O4867" s="26">
        <v>4858</v>
      </c>
      <c r="P4867" s="58">
        <v>0</v>
      </c>
    </row>
    <row r="4868" spans="12:16" x14ac:dyDescent="0.3">
      <c r="L4868" s="26">
        <v>4859</v>
      </c>
      <c r="M4868" s="58">
        <v>22962239.805598393</v>
      </c>
      <c r="O4868" s="26">
        <v>4859</v>
      </c>
      <c r="P4868" s="58">
        <v>22962239.805598393</v>
      </c>
    </row>
    <row r="4869" spans="12:16" x14ac:dyDescent="0.3">
      <c r="L4869" s="26">
        <v>4860</v>
      </c>
      <c r="M4869" s="58">
        <v>12184019.053600429</v>
      </c>
      <c r="O4869" s="26">
        <v>4860</v>
      </c>
      <c r="P4869" s="58">
        <v>12184019.053600429</v>
      </c>
    </row>
    <row r="4870" spans="12:16" x14ac:dyDescent="0.3">
      <c r="L4870" s="26">
        <v>4861</v>
      </c>
      <c r="M4870" s="58">
        <v>8727084.7979450319</v>
      </c>
      <c r="O4870" s="26">
        <v>4861</v>
      </c>
      <c r="P4870" s="58">
        <v>0</v>
      </c>
    </row>
    <row r="4871" spans="12:16" x14ac:dyDescent="0.3">
      <c r="L4871" s="26">
        <v>4862</v>
      </c>
      <c r="M4871" s="58">
        <v>13189227.363369292</v>
      </c>
      <c r="O4871" s="26">
        <v>4862</v>
      </c>
      <c r="P4871" s="58">
        <v>13189227.363369292</v>
      </c>
    </row>
    <row r="4872" spans="12:16" x14ac:dyDescent="0.3">
      <c r="L4872" s="26">
        <v>4863</v>
      </c>
      <c r="M4872" s="58">
        <v>0</v>
      </c>
      <c r="O4872" s="26">
        <v>4863</v>
      </c>
      <c r="P4872" s="58">
        <v>0</v>
      </c>
    </row>
    <row r="4873" spans="12:16" x14ac:dyDescent="0.3">
      <c r="L4873" s="26">
        <v>4864</v>
      </c>
      <c r="M4873" s="58">
        <v>15363954.988923192</v>
      </c>
      <c r="O4873" s="26">
        <v>4864</v>
      </c>
      <c r="P4873" s="58">
        <v>15363954.988923192</v>
      </c>
    </row>
    <row r="4874" spans="12:16" x14ac:dyDescent="0.3">
      <c r="L4874" s="26">
        <v>4865</v>
      </c>
      <c r="M4874" s="58">
        <v>21234515.030684933</v>
      </c>
      <c r="O4874" s="26">
        <v>4865</v>
      </c>
      <c r="P4874" s="58">
        <v>21234515.030684933</v>
      </c>
    </row>
    <row r="4875" spans="12:16" x14ac:dyDescent="0.3">
      <c r="L4875" s="26">
        <v>4866</v>
      </c>
      <c r="M4875" s="58">
        <v>21060620.02984127</v>
      </c>
      <c r="O4875" s="26">
        <v>4866</v>
      </c>
      <c r="P4875" s="58">
        <v>21060620.02984127</v>
      </c>
    </row>
    <row r="4876" spans="12:16" x14ac:dyDescent="0.3">
      <c r="L4876" s="26">
        <v>4867</v>
      </c>
      <c r="M4876" s="58">
        <v>50413799.042001784</v>
      </c>
      <c r="O4876" s="26">
        <v>4867</v>
      </c>
      <c r="P4876" s="58">
        <v>36579180.356429666</v>
      </c>
    </row>
    <row r="4877" spans="12:16" x14ac:dyDescent="0.3">
      <c r="L4877" s="26">
        <v>4868</v>
      </c>
      <c r="M4877" s="58">
        <v>26515454.745411199</v>
      </c>
      <c r="O4877" s="26">
        <v>4868</v>
      </c>
      <c r="P4877" s="58">
        <v>26515454.745411199</v>
      </c>
    </row>
    <row r="4878" spans="12:16" x14ac:dyDescent="0.3">
      <c r="L4878" s="26">
        <v>4869</v>
      </c>
      <c r="M4878" s="58">
        <v>29888647.993488409</v>
      </c>
      <c r="O4878" s="26">
        <v>4869</v>
      </c>
      <c r="P4878" s="58">
        <v>19841954.474003039</v>
      </c>
    </row>
    <row r="4879" spans="12:16" x14ac:dyDescent="0.3">
      <c r="L4879" s="26">
        <v>4870</v>
      </c>
      <c r="M4879" s="58">
        <v>0</v>
      </c>
      <c r="O4879" s="26">
        <v>4870</v>
      </c>
      <c r="P4879" s="58">
        <v>0</v>
      </c>
    </row>
    <row r="4880" spans="12:16" x14ac:dyDescent="0.3">
      <c r="L4880" s="26">
        <v>4871</v>
      </c>
      <c r="M4880" s="58">
        <v>0</v>
      </c>
      <c r="O4880" s="26">
        <v>4871</v>
      </c>
      <c r="P4880" s="58">
        <v>0</v>
      </c>
    </row>
    <row r="4881" spans="12:16" x14ac:dyDescent="0.3">
      <c r="L4881" s="26">
        <v>4872</v>
      </c>
      <c r="M4881" s="58">
        <v>0</v>
      </c>
      <c r="O4881" s="26">
        <v>4872</v>
      </c>
      <c r="P4881" s="58">
        <v>0</v>
      </c>
    </row>
    <row r="4882" spans="12:16" x14ac:dyDescent="0.3">
      <c r="L4882" s="26">
        <v>4873</v>
      </c>
      <c r="M4882" s="58">
        <v>12568466.086017229</v>
      </c>
      <c r="O4882" s="26">
        <v>4873</v>
      </c>
      <c r="P4882" s="58">
        <v>0</v>
      </c>
    </row>
    <row r="4883" spans="12:16" x14ac:dyDescent="0.3">
      <c r="L4883" s="26">
        <v>4874</v>
      </c>
      <c r="M4883" s="58">
        <v>35683466.308010951</v>
      </c>
      <c r="O4883" s="26">
        <v>4874</v>
      </c>
      <c r="P4883" s="58">
        <v>35683466.308010951</v>
      </c>
    </row>
    <row r="4884" spans="12:16" x14ac:dyDescent="0.3">
      <c r="L4884" s="26">
        <v>4875</v>
      </c>
      <c r="M4884" s="58">
        <v>8742310.0814867094</v>
      </c>
      <c r="O4884" s="26">
        <v>4875</v>
      </c>
      <c r="P4884" s="58">
        <v>8742310.0814867094</v>
      </c>
    </row>
    <row r="4885" spans="12:16" x14ac:dyDescent="0.3">
      <c r="L4885" s="26">
        <v>4876</v>
      </c>
      <c r="M4885" s="58">
        <v>58148591.121091574</v>
      </c>
      <c r="O4885" s="26">
        <v>4876</v>
      </c>
      <c r="P4885" s="58">
        <v>58148591.121091574</v>
      </c>
    </row>
    <row r="4886" spans="12:16" x14ac:dyDescent="0.3">
      <c r="L4886" s="26">
        <v>4877</v>
      </c>
      <c r="M4886" s="58">
        <v>29628332.265265752</v>
      </c>
      <c r="O4886" s="26">
        <v>4877</v>
      </c>
      <c r="P4886" s="58">
        <v>29628332.265265752</v>
      </c>
    </row>
    <row r="4887" spans="12:16" x14ac:dyDescent="0.3">
      <c r="L4887" s="26">
        <v>4878</v>
      </c>
      <c r="M4887" s="58">
        <v>34843634.696791738</v>
      </c>
      <c r="O4887" s="26">
        <v>4878</v>
      </c>
      <c r="P4887" s="58">
        <v>25755913.474787135</v>
      </c>
    </row>
    <row r="4888" spans="12:16" x14ac:dyDescent="0.3">
      <c r="L4888" s="26">
        <v>4879</v>
      </c>
      <c r="M4888" s="58">
        <v>0</v>
      </c>
      <c r="O4888" s="26">
        <v>4879</v>
      </c>
      <c r="P4888" s="58">
        <v>0</v>
      </c>
    </row>
    <row r="4889" spans="12:16" x14ac:dyDescent="0.3">
      <c r="L4889" s="26">
        <v>4880</v>
      </c>
      <c r="M4889" s="58">
        <v>16391968.500400921</v>
      </c>
      <c r="O4889" s="26">
        <v>4880</v>
      </c>
      <c r="P4889" s="58">
        <v>16391968.500400921</v>
      </c>
    </row>
    <row r="4890" spans="12:16" x14ac:dyDescent="0.3">
      <c r="L4890" s="26">
        <v>4881</v>
      </c>
      <c r="M4890" s="58">
        <v>0</v>
      </c>
      <c r="O4890" s="26">
        <v>4881</v>
      </c>
      <c r="P4890" s="58">
        <v>0</v>
      </c>
    </row>
    <row r="4891" spans="12:16" x14ac:dyDescent="0.3">
      <c r="L4891" s="26">
        <v>4882</v>
      </c>
      <c r="M4891" s="58">
        <v>11729730.344320685</v>
      </c>
      <c r="O4891" s="26">
        <v>4882</v>
      </c>
      <c r="P4891" s="58">
        <v>11729730.344320685</v>
      </c>
    </row>
    <row r="4892" spans="12:16" x14ac:dyDescent="0.3">
      <c r="L4892" s="26">
        <v>4883</v>
      </c>
      <c r="M4892" s="58">
        <v>0</v>
      </c>
      <c r="O4892" s="26">
        <v>4883</v>
      </c>
      <c r="P4892" s="58">
        <v>0</v>
      </c>
    </row>
    <row r="4893" spans="12:16" x14ac:dyDescent="0.3">
      <c r="L4893" s="26">
        <v>4884</v>
      </c>
      <c r="M4893" s="58">
        <v>0</v>
      </c>
      <c r="O4893" s="26">
        <v>4884</v>
      </c>
      <c r="P4893" s="58">
        <v>0</v>
      </c>
    </row>
    <row r="4894" spans="12:16" x14ac:dyDescent="0.3">
      <c r="L4894" s="26">
        <v>4885</v>
      </c>
      <c r="M4894" s="58">
        <v>29213152.966625355</v>
      </c>
      <c r="O4894" s="26">
        <v>4885</v>
      </c>
      <c r="P4894" s="58">
        <v>29213152.966625355</v>
      </c>
    </row>
    <row r="4895" spans="12:16" x14ac:dyDescent="0.3">
      <c r="L4895" s="26">
        <v>4886</v>
      </c>
      <c r="M4895" s="58">
        <v>0</v>
      </c>
      <c r="O4895" s="26">
        <v>4886</v>
      </c>
      <c r="P4895" s="58">
        <v>0</v>
      </c>
    </row>
    <row r="4896" spans="12:16" x14ac:dyDescent="0.3">
      <c r="L4896" s="26">
        <v>4887</v>
      </c>
      <c r="M4896" s="58">
        <v>15674325.835174836</v>
      </c>
      <c r="O4896" s="26">
        <v>4887</v>
      </c>
      <c r="P4896" s="58">
        <v>15674325.835174836</v>
      </c>
    </row>
    <row r="4897" spans="12:16" x14ac:dyDescent="0.3">
      <c r="L4897" s="26">
        <v>4888</v>
      </c>
      <c r="M4897" s="58">
        <v>20857307.312335499</v>
      </c>
      <c r="O4897" s="26">
        <v>4888</v>
      </c>
      <c r="P4897" s="58">
        <v>20857307.312335499</v>
      </c>
    </row>
    <row r="4898" spans="12:16" x14ac:dyDescent="0.3">
      <c r="L4898" s="26">
        <v>4889</v>
      </c>
      <c r="M4898" s="58">
        <v>0</v>
      </c>
      <c r="O4898" s="26">
        <v>4889</v>
      </c>
      <c r="P4898" s="58">
        <v>0</v>
      </c>
    </row>
    <row r="4899" spans="12:16" x14ac:dyDescent="0.3">
      <c r="L4899" s="26">
        <v>4890</v>
      </c>
      <c r="M4899" s="58">
        <v>10332761.502947925</v>
      </c>
      <c r="O4899" s="26">
        <v>4890</v>
      </c>
      <c r="P4899" s="58">
        <v>10332761.502947925</v>
      </c>
    </row>
    <row r="4900" spans="12:16" x14ac:dyDescent="0.3">
      <c r="L4900" s="26">
        <v>4891</v>
      </c>
      <c r="M4900" s="58">
        <v>19049497.64503295</v>
      </c>
      <c r="O4900" s="26">
        <v>4891</v>
      </c>
      <c r="P4900" s="58">
        <v>19049497.64503295</v>
      </c>
    </row>
    <row r="4901" spans="12:16" x14ac:dyDescent="0.3">
      <c r="L4901" s="26">
        <v>4892</v>
      </c>
      <c r="M4901" s="58">
        <v>10725242.235501774</v>
      </c>
      <c r="O4901" s="26">
        <v>4892</v>
      </c>
      <c r="P4901" s="58">
        <v>10725242.235501774</v>
      </c>
    </row>
    <row r="4902" spans="12:16" x14ac:dyDescent="0.3">
      <c r="L4902" s="26">
        <v>4893</v>
      </c>
      <c r="M4902" s="58">
        <v>23290876.869124912</v>
      </c>
      <c r="O4902" s="26">
        <v>4893</v>
      </c>
      <c r="P4902" s="58">
        <v>23290876.869124912</v>
      </c>
    </row>
    <row r="4903" spans="12:16" x14ac:dyDescent="0.3">
      <c r="L4903" s="26">
        <v>4894</v>
      </c>
      <c r="M4903" s="58">
        <v>0</v>
      </c>
      <c r="O4903" s="26">
        <v>4894</v>
      </c>
      <c r="P4903" s="58">
        <v>0</v>
      </c>
    </row>
    <row r="4904" spans="12:16" x14ac:dyDescent="0.3">
      <c r="L4904" s="26">
        <v>4895</v>
      </c>
      <c r="M4904" s="58">
        <v>0</v>
      </c>
      <c r="O4904" s="26">
        <v>4895</v>
      </c>
      <c r="P4904" s="58">
        <v>0</v>
      </c>
    </row>
    <row r="4905" spans="12:16" x14ac:dyDescent="0.3">
      <c r="L4905" s="26">
        <v>4896</v>
      </c>
      <c r="M4905" s="58">
        <v>0</v>
      </c>
      <c r="O4905" s="26">
        <v>4896</v>
      </c>
      <c r="P4905" s="58">
        <v>0</v>
      </c>
    </row>
    <row r="4906" spans="12:16" x14ac:dyDescent="0.3">
      <c r="L4906" s="26">
        <v>4897</v>
      </c>
      <c r="M4906" s="58">
        <v>0</v>
      </c>
      <c r="O4906" s="26">
        <v>4897</v>
      </c>
      <c r="P4906" s="58">
        <v>0</v>
      </c>
    </row>
    <row r="4907" spans="12:16" x14ac:dyDescent="0.3">
      <c r="L4907" s="26">
        <v>4898</v>
      </c>
      <c r="M4907" s="58">
        <v>0</v>
      </c>
      <c r="O4907" s="26">
        <v>4898</v>
      </c>
      <c r="P4907" s="58">
        <v>0</v>
      </c>
    </row>
    <row r="4908" spans="12:16" x14ac:dyDescent="0.3">
      <c r="L4908" s="26">
        <v>4899</v>
      </c>
      <c r="M4908" s="58">
        <v>27550011.3142398</v>
      </c>
      <c r="O4908" s="26">
        <v>4899</v>
      </c>
      <c r="P4908" s="58">
        <v>15793867.89340839</v>
      </c>
    </row>
    <row r="4909" spans="12:16" x14ac:dyDescent="0.3">
      <c r="L4909" s="26">
        <v>4900</v>
      </c>
      <c r="M4909" s="58">
        <v>0</v>
      </c>
      <c r="O4909" s="26">
        <v>4900</v>
      </c>
      <c r="P4909" s="58">
        <v>0</v>
      </c>
    </row>
    <row r="4910" spans="12:16" x14ac:dyDescent="0.3">
      <c r="L4910" s="26">
        <v>4901</v>
      </c>
      <c r="M4910" s="58">
        <v>0</v>
      </c>
      <c r="O4910" s="26">
        <v>4901</v>
      </c>
      <c r="P4910" s="58">
        <v>0</v>
      </c>
    </row>
    <row r="4911" spans="12:16" x14ac:dyDescent="0.3">
      <c r="L4911" s="26">
        <v>4902</v>
      </c>
      <c r="M4911" s="58">
        <v>0</v>
      </c>
      <c r="O4911" s="26">
        <v>4902</v>
      </c>
      <c r="P4911" s="58">
        <v>0</v>
      </c>
    </row>
    <row r="4912" spans="12:16" x14ac:dyDescent="0.3">
      <c r="L4912" s="26">
        <v>4903</v>
      </c>
      <c r="M4912" s="58">
        <v>29207706.02442221</v>
      </c>
      <c r="O4912" s="26">
        <v>4903</v>
      </c>
      <c r="P4912" s="58">
        <v>6329633.1009984724</v>
      </c>
    </row>
    <row r="4913" spans="12:16" x14ac:dyDescent="0.3">
      <c r="L4913" s="26">
        <v>4904</v>
      </c>
      <c r="M4913" s="58">
        <v>28316386.240818117</v>
      </c>
      <c r="O4913" s="26">
        <v>4904</v>
      </c>
      <c r="P4913" s="58">
        <v>0</v>
      </c>
    </row>
    <row r="4914" spans="12:16" x14ac:dyDescent="0.3">
      <c r="L4914" s="26">
        <v>4905</v>
      </c>
      <c r="M4914" s="58">
        <v>0</v>
      </c>
      <c r="O4914" s="26">
        <v>4905</v>
      </c>
      <c r="P4914" s="58">
        <v>0</v>
      </c>
    </row>
    <row r="4915" spans="12:16" x14ac:dyDescent="0.3">
      <c r="L4915" s="26">
        <v>4906</v>
      </c>
      <c r="M4915" s="58">
        <v>14714014.443055984</v>
      </c>
      <c r="O4915" s="26">
        <v>4906</v>
      </c>
      <c r="P4915" s="58">
        <v>14714014.443055984</v>
      </c>
    </row>
    <row r="4916" spans="12:16" x14ac:dyDescent="0.3">
      <c r="L4916" s="26">
        <v>4907</v>
      </c>
      <c r="M4916" s="58">
        <v>10697740.225942424</v>
      </c>
      <c r="O4916" s="26">
        <v>4907</v>
      </c>
      <c r="P4916" s="58">
        <v>10697740.225942424</v>
      </c>
    </row>
    <row r="4917" spans="12:16" x14ac:dyDescent="0.3">
      <c r="L4917" s="26">
        <v>4908</v>
      </c>
      <c r="M4917" s="58">
        <v>0</v>
      </c>
      <c r="O4917" s="26">
        <v>4908</v>
      </c>
      <c r="P4917" s="58">
        <v>0</v>
      </c>
    </row>
    <row r="4918" spans="12:16" x14ac:dyDescent="0.3">
      <c r="L4918" s="26">
        <v>4909</v>
      </c>
      <c r="M4918" s="58">
        <v>26917140.262394253</v>
      </c>
      <c r="O4918" s="26">
        <v>4909</v>
      </c>
      <c r="P4918" s="58">
        <v>26917140.262394253</v>
      </c>
    </row>
    <row r="4919" spans="12:16" x14ac:dyDescent="0.3">
      <c r="L4919" s="26">
        <v>4910</v>
      </c>
      <c r="M4919" s="58">
        <v>8409470.4408735465</v>
      </c>
      <c r="O4919" s="26">
        <v>4910</v>
      </c>
      <c r="P4919" s="58">
        <v>0</v>
      </c>
    </row>
    <row r="4920" spans="12:16" x14ac:dyDescent="0.3">
      <c r="L4920" s="26">
        <v>4911</v>
      </c>
      <c r="M4920" s="58">
        <v>0</v>
      </c>
      <c r="O4920" s="26">
        <v>4911</v>
      </c>
      <c r="P4920" s="58">
        <v>0</v>
      </c>
    </row>
    <row r="4921" spans="12:16" x14ac:dyDescent="0.3">
      <c r="L4921" s="26">
        <v>4912</v>
      </c>
      <c r="M4921" s="58">
        <v>36923891.264386341</v>
      </c>
      <c r="O4921" s="26">
        <v>4912</v>
      </c>
      <c r="P4921" s="58">
        <v>36923891.264386341</v>
      </c>
    </row>
    <row r="4922" spans="12:16" x14ac:dyDescent="0.3">
      <c r="L4922" s="26">
        <v>4913</v>
      </c>
      <c r="M4922" s="58">
        <v>0</v>
      </c>
      <c r="O4922" s="26">
        <v>4913</v>
      </c>
      <c r="P4922" s="58">
        <v>0</v>
      </c>
    </row>
    <row r="4923" spans="12:16" x14ac:dyDescent="0.3">
      <c r="L4923" s="26">
        <v>4914</v>
      </c>
      <c r="M4923" s="58">
        <v>0</v>
      </c>
      <c r="O4923" s="26">
        <v>4914</v>
      </c>
      <c r="P4923" s="58">
        <v>0</v>
      </c>
    </row>
    <row r="4924" spans="12:16" x14ac:dyDescent="0.3">
      <c r="L4924" s="26">
        <v>4915</v>
      </c>
      <c r="M4924" s="58">
        <v>19979185.262281515</v>
      </c>
      <c r="O4924" s="26">
        <v>4915</v>
      </c>
      <c r="P4924" s="58">
        <v>19979185.262281515</v>
      </c>
    </row>
    <row r="4925" spans="12:16" x14ac:dyDescent="0.3">
      <c r="L4925" s="26">
        <v>4916</v>
      </c>
      <c r="M4925" s="58">
        <v>0</v>
      </c>
      <c r="O4925" s="26">
        <v>4916</v>
      </c>
      <c r="P4925" s="58">
        <v>0</v>
      </c>
    </row>
    <row r="4926" spans="12:16" x14ac:dyDescent="0.3">
      <c r="L4926" s="26">
        <v>4917</v>
      </c>
      <c r="M4926" s="58">
        <v>9250219.4335722011</v>
      </c>
      <c r="O4926" s="26">
        <v>4917</v>
      </c>
      <c r="P4926" s="58">
        <v>9250219.4335722011</v>
      </c>
    </row>
    <row r="4927" spans="12:16" x14ac:dyDescent="0.3">
      <c r="L4927" s="26">
        <v>4918</v>
      </c>
      <c r="M4927" s="58">
        <v>0</v>
      </c>
      <c r="O4927" s="26">
        <v>4918</v>
      </c>
      <c r="P4927" s="58">
        <v>0</v>
      </c>
    </row>
    <row r="4928" spans="12:16" x14ac:dyDescent="0.3">
      <c r="L4928" s="26">
        <v>4919</v>
      </c>
      <c r="M4928" s="58">
        <v>0</v>
      </c>
      <c r="O4928" s="26">
        <v>4919</v>
      </c>
      <c r="P4928" s="58">
        <v>0</v>
      </c>
    </row>
    <row r="4929" spans="12:16" x14ac:dyDescent="0.3">
      <c r="L4929" s="26">
        <v>4920</v>
      </c>
      <c r="M4929" s="58">
        <v>0</v>
      </c>
      <c r="O4929" s="26">
        <v>4920</v>
      </c>
      <c r="P4929" s="58">
        <v>0</v>
      </c>
    </row>
    <row r="4930" spans="12:16" x14ac:dyDescent="0.3">
      <c r="L4930" s="26">
        <v>4921</v>
      </c>
      <c r="M4930" s="58">
        <v>17347731.469755113</v>
      </c>
      <c r="O4930" s="26">
        <v>4921</v>
      </c>
      <c r="P4930" s="58">
        <v>17347731.469755113</v>
      </c>
    </row>
    <row r="4931" spans="12:16" x14ac:dyDescent="0.3">
      <c r="L4931" s="26">
        <v>4922</v>
      </c>
      <c r="M4931" s="58">
        <v>7628392.0391063429</v>
      </c>
      <c r="O4931" s="26">
        <v>4922</v>
      </c>
      <c r="P4931" s="58">
        <v>0</v>
      </c>
    </row>
    <row r="4932" spans="12:16" x14ac:dyDescent="0.3">
      <c r="L4932" s="26">
        <v>4923</v>
      </c>
      <c r="M4932" s="58">
        <v>0</v>
      </c>
      <c r="O4932" s="26">
        <v>4923</v>
      </c>
      <c r="P4932" s="58">
        <v>0</v>
      </c>
    </row>
    <row r="4933" spans="12:16" x14ac:dyDescent="0.3">
      <c r="L4933" s="26">
        <v>4924</v>
      </c>
      <c r="M4933" s="58">
        <v>0</v>
      </c>
      <c r="O4933" s="26">
        <v>4924</v>
      </c>
      <c r="P4933" s="58">
        <v>0</v>
      </c>
    </row>
    <row r="4934" spans="12:16" x14ac:dyDescent="0.3">
      <c r="L4934" s="26">
        <v>4925</v>
      </c>
      <c r="M4934" s="58">
        <v>0</v>
      </c>
      <c r="O4934" s="26">
        <v>4925</v>
      </c>
      <c r="P4934" s="58">
        <v>0</v>
      </c>
    </row>
    <row r="4935" spans="12:16" x14ac:dyDescent="0.3">
      <c r="L4935" s="26">
        <v>4926</v>
      </c>
      <c r="M4935" s="58">
        <v>28214890.687618319</v>
      </c>
      <c r="O4935" s="26">
        <v>4926</v>
      </c>
      <c r="P4935" s="58">
        <v>28214890.687618319</v>
      </c>
    </row>
    <row r="4936" spans="12:16" x14ac:dyDescent="0.3">
      <c r="L4936" s="26">
        <v>4927</v>
      </c>
      <c r="M4936" s="58">
        <v>0</v>
      </c>
      <c r="O4936" s="26">
        <v>4927</v>
      </c>
      <c r="P4936" s="58">
        <v>0</v>
      </c>
    </row>
    <row r="4937" spans="12:16" x14ac:dyDescent="0.3">
      <c r="L4937" s="26">
        <v>4928</v>
      </c>
      <c r="M4937" s="58">
        <v>0</v>
      </c>
      <c r="O4937" s="26">
        <v>4928</v>
      </c>
      <c r="P4937" s="58">
        <v>0</v>
      </c>
    </row>
    <row r="4938" spans="12:16" x14ac:dyDescent="0.3">
      <c r="L4938" s="26">
        <v>4929</v>
      </c>
      <c r="M4938" s="58">
        <v>0</v>
      </c>
      <c r="O4938" s="26">
        <v>4929</v>
      </c>
      <c r="P4938" s="58">
        <v>0</v>
      </c>
    </row>
    <row r="4939" spans="12:16" x14ac:dyDescent="0.3">
      <c r="L4939" s="26">
        <v>4930</v>
      </c>
      <c r="M4939" s="58">
        <v>11082374.141132755</v>
      </c>
      <c r="O4939" s="26">
        <v>4930</v>
      </c>
      <c r="P4939" s="58">
        <v>11082374.141132755</v>
      </c>
    </row>
    <row r="4940" spans="12:16" x14ac:dyDescent="0.3">
      <c r="L4940" s="26">
        <v>4931</v>
      </c>
      <c r="M4940" s="58">
        <v>0</v>
      </c>
      <c r="O4940" s="26">
        <v>4931</v>
      </c>
      <c r="P4940" s="58">
        <v>0</v>
      </c>
    </row>
    <row r="4941" spans="12:16" x14ac:dyDescent="0.3">
      <c r="L4941" s="26">
        <v>4932</v>
      </c>
      <c r="M4941" s="58">
        <v>0</v>
      </c>
      <c r="O4941" s="26">
        <v>4932</v>
      </c>
      <c r="P4941" s="58">
        <v>0</v>
      </c>
    </row>
    <row r="4942" spans="12:16" x14ac:dyDescent="0.3">
      <c r="L4942" s="26">
        <v>4933</v>
      </c>
      <c r="M4942" s="58">
        <v>14957206.946669012</v>
      </c>
      <c r="O4942" s="26">
        <v>4933</v>
      </c>
      <c r="P4942" s="58">
        <v>14957206.946669012</v>
      </c>
    </row>
    <row r="4943" spans="12:16" x14ac:dyDescent="0.3">
      <c r="L4943" s="26">
        <v>4934</v>
      </c>
      <c r="M4943" s="58">
        <v>0</v>
      </c>
      <c r="O4943" s="26">
        <v>4934</v>
      </c>
      <c r="P4943" s="58">
        <v>0</v>
      </c>
    </row>
    <row r="4944" spans="12:16" x14ac:dyDescent="0.3">
      <c r="L4944" s="26">
        <v>4935</v>
      </c>
      <c r="M4944" s="58">
        <v>0</v>
      </c>
      <c r="O4944" s="26">
        <v>4935</v>
      </c>
      <c r="P4944" s="58">
        <v>0</v>
      </c>
    </row>
    <row r="4945" spans="12:16" x14ac:dyDescent="0.3">
      <c r="L4945" s="26">
        <v>4936</v>
      </c>
      <c r="M4945" s="58">
        <v>18569445.547862805</v>
      </c>
      <c r="O4945" s="26">
        <v>4936</v>
      </c>
      <c r="P4945" s="58">
        <v>18569445.547862805</v>
      </c>
    </row>
    <row r="4946" spans="12:16" x14ac:dyDescent="0.3">
      <c r="L4946" s="26">
        <v>4937</v>
      </c>
      <c r="M4946" s="58">
        <v>0</v>
      </c>
      <c r="O4946" s="26">
        <v>4937</v>
      </c>
      <c r="P4946" s="58">
        <v>0</v>
      </c>
    </row>
    <row r="4947" spans="12:16" x14ac:dyDescent="0.3">
      <c r="L4947" s="26">
        <v>4938</v>
      </c>
      <c r="M4947" s="58">
        <v>13225452.749238333</v>
      </c>
      <c r="O4947" s="26">
        <v>4938</v>
      </c>
      <c r="P4947" s="58">
        <v>0</v>
      </c>
    </row>
    <row r="4948" spans="12:16" x14ac:dyDescent="0.3">
      <c r="L4948" s="26">
        <v>4939</v>
      </c>
      <c r="M4948" s="58">
        <v>0</v>
      </c>
      <c r="O4948" s="26">
        <v>4939</v>
      </c>
      <c r="P4948" s="58">
        <v>0</v>
      </c>
    </row>
    <row r="4949" spans="12:16" x14ac:dyDescent="0.3">
      <c r="L4949" s="26">
        <v>4940</v>
      </c>
      <c r="M4949" s="58">
        <v>0</v>
      </c>
      <c r="O4949" s="26">
        <v>4940</v>
      </c>
      <c r="P4949" s="58">
        <v>0</v>
      </c>
    </row>
    <row r="4950" spans="12:16" x14ac:dyDescent="0.3">
      <c r="L4950" s="26">
        <v>4941</v>
      </c>
      <c r="M4950" s="58">
        <v>19970139.994418308</v>
      </c>
      <c r="O4950" s="26">
        <v>4941</v>
      </c>
      <c r="P4950" s="58">
        <v>19970139.994418308</v>
      </c>
    </row>
    <row r="4951" spans="12:16" x14ac:dyDescent="0.3">
      <c r="L4951" s="26">
        <v>4942</v>
      </c>
      <c r="M4951" s="58">
        <v>0</v>
      </c>
      <c r="O4951" s="26">
        <v>4942</v>
      </c>
      <c r="P4951" s="58">
        <v>0</v>
      </c>
    </row>
    <row r="4952" spans="12:16" x14ac:dyDescent="0.3">
      <c r="L4952" s="26">
        <v>4943</v>
      </c>
      <c r="M4952" s="58">
        <v>18507691.878861178</v>
      </c>
      <c r="O4952" s="26">
        <v>4943</v>
      </c>
      <c r="P4952" s="58">
        <v>18507691.878861178</v>
      </c>
    </row>
    <row r="4953" spans="12:16" x14ac:dyDescent="0.3">
      <c r="L4953" s="26">
        <v>4944</v>
      </c>
      <c r="M4953" s="58">
        <v>0</v>
      </c>
      <c r="O4953" s="26">
        <v>4944</v>
      </c>
      <c r="P4953" s="58">
        <v>0</v>
      </c>
    </row>
    <row r="4954" spans="12:16" x14ac:dyDescent="0.3">
      <c r="L4954" s="26">
        <v>4945</v>
      </c>
      <c r="M4954" s="58">
        <v>12381053.278899992</v>
      </c>
      <c r="O4954" s="26">
        <v>4945</v>
      </c>
      <c r="P4954" s="58">
        <v>12381053.278899992</v>
      </c>
    </row>
    <row r="4955" spans="12:16" x14ac:dyDescent="0.3">
      <c r="L4955" s="26">
        <v>4946</v>
      </c>
      <c r="M4955" s="58">
        <v>0</v>
      </c>
      <c r="O4955" s="26">
        <v>4946</v>
      </c>
      <c r="P4955" s="58">
        <v>0</v>
      </c>
    </row>
    <row r="4956" spans="12:16" x14ac:dyDescent="0.3">
      <c r="L4956" s="26">
        <v>4947</v>
      </c>
      <c r="M4956" s="58">
        <v>0</v>
      </c>
      <c r="O4956" s="26">
        <v>4947</v>
      </c>
      <c r="P4956" s="58">
        <v>0</v>
      </c>
    </row>
    <row r="4957" spans="12:16" x14ac:dyDescent="0.3">
      <c r="L4957" s="26">
        <v>4948</v>
      </c>
      <c r="M4957" s="58">
        <v>23914145.925744638</v>
      </c>
      <c r="O4957" s="26">
        <v>4948</v>
      </c>
      <c r="P4957" s="58">
        <v>23914145.925744638</v>
      </c>
    </row>
    <row r="4958" spans="12:16" x14ac:dyDescent="0.3">
      <c r="L4958" s="26">
        <v>4949</v>
      </c>
      <c r="M4958" s="58">
        <v>17085303.5067546</v>
      </c>
      <c r="O4958" s="26">
        <v>4949</v>
      </c>
      <c r="P4958" s="58">
        <v>17085303.5067546</v>
      </c>
    </row>
    <row r="4959" spans="12:16" x14ac:dyDescent="0.3">
      <c r="L4959" s="26">
        <v>4950</v>
      </c>
      <c r="M4959" s="58">
        <v>0</v>
      </c>
      <c r="O4959" s="26">
        <v>4950</v>
      </c>
      <c r="P4959" s="58">
        <v>0</v>
      </c>
    </row>
    <row r="4960" spans="12:16" x14ac:dyDescent="0.3">
      <c r="L4960" s="26">
        <v>4951</v>
      </c>
      <c r="M4960" s="58">
        <v>0</v>
      </c>
      <c r="O4960" s="26">
        <v>4951</v>
      </c>
      <c r="P4960" s="58">
        <v>0</v>
      </c>
    </row>
    <row r="4961" spans="12:16" x14ac:dyDescent="0.3">
      <c r="L4961" s="26">
        <v>4952</v>
      </c>
      <c r="M4961" s="58">
        <v>0</v>
      </c>
      <c r="O4961" s="26">
        <v>4952</v>
      </c>
      <c r="P4961" s="58">
        <v>0</v>
      </c>
    </row>
    <row r="4962" spans="12:16" x14ac:dyDescent="0.3">
      <c r="L4962" s="26">
        <v>4953</v>
      </c>
      <c r="M4962" s="58">
        <v>0</v>
      </c>
      <c r="O4962" s="26">
        <v>4953</v>
      </c>
      <c r="P4962" s="58">
        <v>0</v>
      </c>
    </row>
    <row r="4963" spans="12:16" x14ac:dyDescent="0.3">
      <c r="L4963" s="26">
        <v>4954</v>
      </c>
      <c r="M4963" s="58">
        <v>16251790.466024246</v>
      </c>
      <c r="O4963" s="26">
        <v>4954</v>
      </c>
      <c r="P4963" s="58">
        <v>16251790.466024246</v>
      </c>
    </row>
    <row r="4964" spans="12:16" x14ac:dyDescent="0.3">
      <c r="L4964" s="26">
        <v>4955</v>
      </c>
      <c r="M4964" s="58">
        <v>0</v>
      </c>
      <c r="O4964" s="26">
        <v>4955</v>
      </c>
      <c r="P4964" s="58">
        <v>0</v>
      </c>
    </row>
    <row r="4965" spans="12:16" x14ac:dyDescent="0.3">
      <c r="L4965" s="26">
        <v>4956</v>
      </c>
      <c r="M4965" s="58">
        <v>0</v>
      </c>
      <c r="O4965" s="26">
        <v>4956</v>
      </c>
      <c r="P4965" s="58">
        <v>0</v>
      </c>
    </row>
    <row r="4966" spans="12:16" x14ac:dyDescent="0.3">
      <c r="L4966" s="26">
        <v>4957</v>
      </c>
      <c r="M4966" s="58">
        <v>28349665.846891709</v>
      </c>
      <c r="O4966" s="26">
        <v>4957</v>
      </c>
      <c r="P4966" s="58">
        <v>28349665.846891709</v>
      </c>
    </row>
    <row r="4967" spans="12:16" x14ac:dyDescent="0.3">
      <c r="L4967" s="26">
        <v>4958</v>
      </c>
      <c r="M4967" s="58">
        <v>0</v>
      </c>
      <c r="O4967" s="26">
        <v>4958</v>
      </c>
      <c r="P4967" s="58">
        <v>0</v>
      </c>
    </row>
    <row r="4968" spans="12:16" x14ac:dyDescent="0.3">
      <c r="L4968" s="26">
        <v>4959</v>
      </c>
      <c r="M4968" s="58">
        <v>17013352.960373268</v>
      </c>
      <c r="O4968" s="26">
        <v>4959</v>
      </c>
      <c r="P4968" s="58">
        <v>0</v>
      </c>
    </row>
    <row r="4969" spans="12:16" x14ac:dyDescent="0.3">
      <c r="L4969" s="26">
        <v>4960</v>
      </c>
      <c r="M4969" s="58">
        <v>0</v>
      </c>
      <c r="O4969" s="26">
        <v>4960</v>
      </c>
      <c r="P4969" s="58">
        <v>0</v>
      </c>
    </row>
    <row r="4970" spans="12:16" x14ac:dyDescent="0.3">
      <c r="L4970" s="26">
        <v>4961</v>
      </c>
      <c r="M4970" s="58">
        <v>23822947.773026563</v>
      </c>
      <c r="O4970" s="26">
        <v>4961</v>
      </c>
      <c r="P4970" s="58">
        <v>23822947.773026563</v>
      </c>
    </row>
    <row r="4971" spans="12:16" x14ac:dyDescent="0.3">
      <c r="L4971" s="26">
        <v>4962</v>
      </c>
      <c r="M4971" s="58">
        <v>0</v>
      </c>
      <c r="O4971" s="26">
        <v>4962</v>
      </c>
      <c r="P4971" s="58">
        <v>0</v>
      </c>
    </row>
    <row r="4972" spans="12:16" x14ac:dyDescent="0.3">
      <c r="L4972" s="26">
        <v>4963</v>
      </c>
      <c r="M4972" s="58">
        <v>15260762.608823106</v>
      </c>
      <c r="O4972" s="26">
        <v>4963</v>
      </c>
      <c r="P4972" s="58">
        <v>15260762.608823106</v>
      </c>
    </row>
    <row r="4973" spans="12:16" x14ac:dyDescent="0.3">
      <c r="L4973" s="26">
        <v>4964</v>
      </c>
      <c r="M4973" s="58">
        <v>19228586.101756226</v>
      </c>
      <c r="O4973" s="26">
        <v>4964</v>
      </c>
      <c r="P4973" s="58">
        <v>19228586.101756226</v>
      </c>
    </row>
    <row r="4974" spans="12:16" x14ac:dyDescent="0.3">
      <c r="L4974" s="26">
        <v>4965</v>
      </c>
      <c r="M4974" s="58">
        <v>0</v>
      </c>
      <c r="O4974" s="26">
        <v>4965</v>
      </c>
      <c r="P4974" s="58">
        <v>0</v>
      </c>
    </row>
    <row r="4975" spans="12:16" x14ac:dyDescent="0.3">
      <c r="L4975" s="26">
        <v>4966</v>
      </c>
      <c r="M4975" s="58">
        <v>0</v>
      </c>
      <c r="O4975" s="26">
        <v>4966</v>
      </c>
      <c r="P4975" s="58">
        <v>0</v>
      </c>
    </row>
    <row r="4976" spans="12:16" x14ac:dyDescent="0.3">
      <c r="L4976" s="26">
        <v>4967</v>
      </c>
      <c r="M4976" s="58">
        <v>41913026.976215437</v>
      </c>
      <c r="O4976" s="26">
        <v>4967</v>
      </c>
      <c r="P4976" s="58">
        <v>15893293.053110193</v>
      </c>
    </row>
    <row r="4977" spans="12:16" x14ac:dyDescent="0.3">
      <c r="L4977" s="26">
        <v>4968</v>
      </c>
      <c r="M4977" s="58">
        <v>21302380.751153648</v>
      </c>
      <c r="O4977" s="26">
        <v>4968</v>
      </c>
      <c r="P4977" s="58">
        <v>21302380.751153648</v>
      </c>
    </row>
    <row r="4978" spans="12:16" x14ac:dyDescent="0.3">
      <c r="L4978" s="26">
        <v>4969</v>
      </c>
      <c r="M4978" s="58">
        <v>0</v>
      </c>
      <c r="O4978" s="26">
        <v>4969</v>
      </c>
      <c r="P4978" s="58">
        <v>0</v>
      </c>
    </row>
    <row r="4979" spans="12:16" x14ac:dyDescent="0.3">
      <c r="L4979" s="26">
        <v>4970</v>
      </c>
      <c r="M4979" s="58">
        <v>0</v>
      </c>
      <c r="O4979" s="26">
        <v>4970</v>
      </c>
      <c r="P4979" s="58">
        <v>0</v>
      </c>
    </row>
    <row r="4980" spans="12:16" x14ac:dyDescent="0.3">
      <c r="L4980" s="26">
        <v>4971</v>
      </c>
      <c r="M4980" s="58">
        <v>0</v>
      </c>
      <c r="O4980" s="26">
        <v>4971</v>
      </c>
      <c r="P4980" s="58">
        <v>0</v>
      </c>
    </row>
    <row r="4981" spans="12:16" x14ac:dyDescent="0.3">
      <c r="L4981" s="26">
        <v>4972</v>
      </c>
      <c r="M4981" s="58">
        <v>0</v>
      </c>
      <c r="O4981" s="26">
        <v>4972</v>
      </c>
      <c r="P4981" s="58">
        <v>0</v>
      </c>
    </row>
    <row r="4982" spans="12:16" x14ac:dyDescent="0.3">
      <c r="L4982" s="26">
        <v>4973</v>
      </c>
      <c r="M4982" s="58">
        <v>17087640.34197998</v>
      </c>
      <c r="O4982" s="26">
        <v>4973</v>
      </c>
      <c r="P4982" s="58">
        <v>12311000.208331468</v>
      </c>
    </row>
    <row r="4983" spans="12:16" x14ac:dyDescent="0.3">
      <c r="L4983" s="26">
        <v>4974</v>
      </c>
      <c r="M4983" s="58">
        <v>48083576.327309832</v>
      </c>
      <c r="O4983" s="26">
        <v>4974</v>
      </c>
      <c r="P4983" s="58">
        <v>37675741.817106605</v>
      </c>
    </row>
    <row r="4984" spans="12:16" x14ac:dyDescent="0.3">
      <c r="L4984" s="26">
        <v>4975</v>
      </c>
      <c r="M4984" s="58">
        <v>0</v>
      </c>
      <c r="O4984" s="26">
        <v>4975</v>
      </c>
      <c r="P4984" s="58">
        <v>0</v>
      </c>
    </row>
    <row r="4985" spans="12:16" x14ac:dyDescent="0.3">
      <c r="L4985" s="26">
        <v>4976</v>
      </c>
      <c r="M4985" s="58">
        <v>0</v>
      </c>
      <c r="O4985" s="26">
        <v>4976</v>
      </c>
      <c r="P4985" s="58">
        <v>0</v>
      </c>
    </row>
    <row r="4986" spans="12:16" x14ac:dyDescent="0.3">
      <c r="L4986" s="26">
        <v>4977</v>
      </c>
      <c r="M4986" s="58">
        <v>0</v>
      </c>
      <c r="O4986" s="26">
        <v>4977</v>
      </c>
      <c r="P4986" s="58">
        <v>0</v>
      </c>
    </row>
    <row r="4987" spans="12:16" x14ac:dyDescent="0.3">
      <c r="L4987" s="26">
        <v>4978</v>
      </c>
      <c r="M4987" s="58">
        <v>27186323.304289803</v>
      </c>
      <c r="O4987" s="26">
        <v>4978</v>
      </c>
      <c r="P4987" s="58">
        <v>27186323.304289803</v>
      </c>
    </row>
    <row r="4988" spans="12:16" x14ac:dyDescent="0.3">
      <c r="L4988" s="26">
        <v>4979</v>
      </c>
      <c r="M4988" s="58">
        <v>22516129.853666522</v>
      </c>
      <c r="O4988" s="26">
        <v>4979</v>
      </c>
      <c r="P4988" s="58">
        <v>0</v>
      </c>
    </row>
    <row r="4989" spans="12:16" x14ac:dyDescent="0.3">
      <c r="L4989" s="26">
        <v>4980</v>
      </c>
      <c r="M4989" s="58">
        <v>0</v>
      </c>
      <c r="O4989" s="26">
        <v>4980</v>
      </c>
      <c r="P4989" s="58">
        <v>0</v>
      </c>
    </row>
    <row r="4990" spans="12:16" x14ac:dyDescent="0.3">
      <c r="L4990" s="26">
        <v>4981</v>
      </c>
      <c r="M4990" s="58">
        <v>0</v>
      </c>
      <c r="O4990" s="26">
        <v>4981</v>
      </c>
      <c r="P4990" s="58">
        <v>0</v>
      </c>
    </row>
    <row r="4991" spans="12:16" x14ac:dyDescent="0.3">
      <c r="L4991" s="26">
        <v>4982</v>
      </c>
      <c r="M4991" s="58">
        <v>7128906.8338916525</v>
      </c>
      <c r="O4991" s="26">
        <v>4982</v>
      </c>
      <c r="P4991" s="58">
        <v>7128906.8338916525</v>
      </c>
    </row>
    <row r="4992" spans="12:16" x14ac:dyDescent="0.3">
      <c r="L4992" s="26">
        <v>4983</v>
      </c>
      <c r="M4992" s="58">
        <v>13619247.047024563</v>
      </c>
      <c r="O4992" s="26">
        <v>4983</v>
      </c>
      <c r="P4992" s="58">
        <v>0</v>
      </c>
    </row>
    <row r="4993" spans="12:16" x14ac:dyDescent="0.3">
      <c r="L4993" s="26">
        <v>4984</v>
      </c>
      <c r="M4993" s="58">
        <v>0</v>
      </c>
      <c r="O4993" s="26">
        <v>4984</v>
      </c>
      <c r="P4993" s="58">
        <v>0</v>
      </c>
    </row>
    <row r="4994" spans="12:16" x14ac:dyDescent="0.3">
      <c r="L4994" s="26">
        <v>4985</v>
      </c>
      <c r="M4994" s="58">
        <v>0</v>
      </c>
      <c r="O4994" s="26">
        <v>4985</v>
      </c>
      <c r="P4994" s="58">
        <v>0</v>
      </c>
    </row>
    <row r="4995" spans="12:16" x14ac:dyDescent="0.3">
      <c r="L4995" s="26">
        <v>4986</v>
      </c>
      <c r="M4995" s="58">
        <v>0</v>
      </c>
      <c r="O4995" s="26">
        <v>4986</v>
      </c>
      <c r="P4995" s="58">
        <v>0</v>
      </c>
    </row>
    <row r="4996" spans="12:16" x14ac:dyDescent="0.3">
      <c r="L4996" s="26">
        <v>4987</v>
      </c>
      <c r="M4996" s="58">
        <v>12761617.932242028</v>
      </c>
      <c r="O4996" s="26">
        <v>4987</v>
      </c>
      <c r="P4996" s="58">
        <v>12761617.932242028</v>
      </c>
    </row>
    <row r="4997" spans="12:16" x14ac:dyDescent="0.3">
      <c r="L4997" s="26">
        <v>4988</v>
      </c>
      <c r="M4997" s="58">
        <v>0</v>
      </c>
      <c r="O4997" s="26">
        <v>4988</v>
      </c>
      <c r="P4997" s="58">
        <v>0</v>
      </c>
    </row>
    <row r="4998" spans="12:16" x14ac:dyDescent="0.3">
      <c r="L4998" s="26">
        <v>4989</v>
      </c>
      <c r="M4998" s="58">
        <v>0</v>
      </c>
      <c r="O4998" s="26">
        <v>4989</v>
      </c>
      <c r="P4998" s="58">
        <v>0</v>
      </c>
    </row>
    <row r="4999" spans="12:16" x14ac:dyDescent="0.3">
      <c r="L4999" s="26">
        <v>4990</v>
      </c>
      <c r="M4999" s="58">
        <v>22908844.616949804</v>
      </c>
      <c r="O4999" s="26">
        <v>4990</v>
      </c>
      <c r="P4999" s="58">
        <v>22908844.616949804</v>
      </c>
    </row>
    <row r="5000" spans="12:16" x14ac:dyDescent="0.3">
      <c r="L5000" s="26">
        <v>4991</v>
      </c>
      <c r="M5000" s="58">
        <v>11034024.813624356</v>
      </c>
      <c r="O5000" s="26">
        <v>4991</v>
      </c>
      <c r="P5000" s="58">
        <v>11034024.813624356</v>
      </c>
    </row>
    <row r="5001" spans="12:16" x14ac:dyDescent="0.3">
      <c r="L5001" s="26">
        <v>4992</v>
      </c>
      <c r="M5001" s="58">
        <v>0</v>
      </c>
      <c r="O5001" s="26">
        <v>4992</v>
      </c>
      <c r="P5001" s="58">
        <v>0</v>
      </c>
    </row>
    <row r="5002" spans="12:16" x14ac:dyDescent="0.3">
      <c r="L5002" s="26">
        <v>4993</v>
      </c>
      <c r="M5002" s="58">
        <v>9409576.8698509391</v>
      </c>
      <c r="O5002" s="26">
        <v>4993</v>
      </c>
      <c r="P5002" s="58">
        <v>9409576.8698509391</v>
      </c>
    </row>
    <row r="5003" spans="12:16" x14ac:dyDescent="0.3">
      <c r="L5003" s="26">
        <v>4994</v>
      </c>
      <c r="M5003" s="58">
        <v>6851890.4854684249</v>
      </c>
      <c r="O5003" s="26">
        <v>4994</v>
      </c>
      <c r="P5003" s="58">
        <v>6851890.4854684249</v>
      </c>
    </row>
    <row r="5004" spans="12:16" x14ac:dyDescent="0.3">
      <c r="L5004" s="26">
        <v>4995</v>
      </c>
      <c r="M5004" s="58">
        <v>18161876.834845308</v>
      </c>
      <c r="O5004" s="26">
        <v>4995</v>
      </c>
      <c r="P5004" s="58">
        <v>18161876.834845308</v>
      </c>
    </row>
    <row r="5005" spans="12:16" x14ac:dyDescent="0.3">
      <c r="L5005" s="26">
        <v>4996</v>
      </c>
      <c r="M5005" s="58">
        <v>12219201.397722531</v>
      </c>
      <c r="O5005" s="26">
        <v>4996</v>
      </c>
      <c r="P5005" s="58">
        <v>12219201.397722531</v>
      </c>
    </row>
    <row r="5006" spans="12:16" x14ac:dyDescent="0.3">
      <c r="L5006" s="26">
        <v>4997</v>
      </c>
      <c r="M5006" s="58">
        <v>21755550.011616074</v>
      </c>
      <c r="O5006" s="26">
        <v>4997</v>
      </c>
      <c r="P5006" s="58">
        <v>0</v>
      </c>
    </row>
    <row r="5007" spans="12:16" x14ac:dyDescent="0.3">
      <c r="L5007" s="26">
        <v>4998</v>
      </c>
      <c r="M5007" s="58">
        <v>0</v>
      </c>
      <c r="O5007" s="26">
        <v>4998</v>
      </c>
      <c r="P5007" s="58">
        <v>0</v>
      </c>
    </row>
    <row r="5008" spans="12:16" x14ac:dyDescent="0.3">
      <c r="L5008" s="26">
        <v>4999</v>
      </c>
      <c r="M5008" s="58">
        <v>10404710.30583087</v>
      </c>
      <c r="O5008" s="26">
        <v>4999</v>
      </c>
      <c r="P5008" s="58">
        <v>10404710.30583087</v>
      </c>
    </row>
    <row r="5009" spans="12:16" x14ac:dyDescent="0.3">
      <c r="L5009" s="26">
        <v>5000</v>
      </c>
      <c r="M5009" s="58">
        <v>24301749.108374506</v>
      </c>
      <c r="O5009" s="26">
        <v>5000</v>
      </c>
      <c r="P5009" s="58">
        <v>24301749.108374506</v>
      </c>
    </row>
    <row r="5010" spans="12:16" x14ac:dyDescent="0.3">
      <c r="L5010" s="26">
        <v>5001</v>
      </c>
      <c r="M5010" s="58">
        <v>12296674.464311428</v>
      </c>
      <c r="O5010" s="26">
        <v>5001</v>
      </c>
      <c r="P5010" s="58">
        <v>12296674.464311428</v>
      </c>
    </row>
    <row r="5011" spans="12:16" x14ac:dyDescent="0.3">
      <c r="L5011" s="26">
        <v>5002</v>
      </c>
      <c r="M5011" s="58">
        <v>16537221.125844469</v>
      </c>
      <c r="O5011" s="26">
        <v>5002</v>
      </c>
      <c r="P5011" s="58">
        <v>16537221.125844469</v>
      </c>
    </row>
    <row r="5012" spans="12:16" x14ac:dyDescent="0.3">
      <c r="L5012" s="26">
        <v>5003</v>
      </c>
      <c r="M5012" s="58">
        <v>0</v>
      </c>
      <c r="O5012" s="26">
        <v>5003</v>
      </c>
      <c r="P5012" s="58">
        <v>0</v>
      </c>
    </row>
    <row r="5013" spans="12:16" x14ac:dyDescent="0.3">
      <c r="L5013" s="26">
        <v>5004</v>
      </c>
      <c r="M5013" s="58">
        <v>0</v>
      </c>
      <c r="O5013" s="26">
        <v>5004</v>
      </c>
      <c r="P5013" s="58">
        <v>0</v>
      </c>
    </row>
    <row r="5014" spans="12:16" x14ac:dyDescent="0.3">
      <c r="L5014" s="26">
        <v>5005</v>
      </c>
      <c r="M5014" s="58">
        <v>42498333.46077615</v>
      </c>
      <c r="O5014" s="26">
        <v>5005</v>
      </c>
      <c r="P5014" s="58">
        <v>42498333.46077615</v>
      </c>
    </row>
    <row r="5015" spans="12:16" x14ac:dyDescent="0.3">
      <c r="L5015" s="26">
        <v>5006</v>
      </c>
      <c r="M5015" s="58">
        <v>0</v>
      </c>
      <c r="O5015" s="26">
        <v>5006</v>
      </c>
      <c r="P5015" s="58">
        <v>0</v>
      </c>
    </row>
    <row r="5016" spans="12:16" x14ac:dyDescent="0.3">
      <c r="L5016" s="26">
        <v>5007</v>
      </c>
      <c r="M5016" s="58">
        <v>0</v>
      </c>
      <c r="O5016" s="26">
        <v>5007</v>
      </c>
      <c r="P5016" s="58">
        <v>0</v>
      </c>
    </row>
    <row r="5017" spans="12:16" x14ac:dyDescent="0.3">
      <c r="L5017" s="26">
        <v>5008</v>
      </c>
      <c r="M5017" s="58">
        <v>0</v>
      </c>
      <c r="O5017" s="26">
        <v>5008</v>
      </c>
      <c r="P5017" s="58">
        <v>0</v>
      </c>
    </row>
    <row r="5018" spans="12:16" x14ac:dyDescent="0.3">
      <c r="L5018" s="26">
        <v>5009</v>
      </c>
      <c r="M5018" s="58">
        <v>0</v>
      </c>
      <c r="O5018" s="26">
        <v>5009</v>
      </c>
      <c r="P5018" s="58">
        <v>0</v>
      </c>
    </row>
    <row r="5019" spans="12:16" x14ac:dyDescent="0.3">
      <c r="L5019" s="26">
        <v>5010</v>
      </c>
      <c r="M5019" s="58">
        <v>0</v>
      </c>
      <c r="O5019" s="26">
        <v>5010</v>
      </c>
      <c r="P5019" s="58">
        <v>0</v>
      </c>
    </row>
    <row r="5020" spans="12:16" x14ac:dyDescent="0.3">
      <c r="L5020" s="26">
        <v>5011</v>
      </c>
      <c r="M5020" s="58">
        <v>6026832.0055222604</v>
      </c>
      <c r="O5020" s="26">
        <v>5011</v>
      </c>
      <c r="P5020" s="58">
        <v>6026832.0055222604</v>
      </c>
    </row>
    <row r="5021" spans="12:16" x14ac:dyDescent="0.3">
      <c r="L5021" s="26">
        <v>5012</v>
      </c>
      <c r="M5021" s="58">
        <v>0</v>
      </c>
      <c r="O5021" s="26">
        <v>5012</v>
      </c>
      <c r="P5021" s="58">
        <v>0</v>
      </c>
    </row>
    <row r="5022" spans="12:16" x14ac:dyDescent="0.3">
      <c r="L5022" s="26">
        <v>5013</v>
      </c>
      <c r="M5022" s="58">
        <v>0</v>
      </c>
      <c r="O5022" s="26">
        <v>5013</v>
      </c>
      <c r="P5022" s="58">
        <v>0</v>
      </c>
    </row>
    <row r="5023" spans="12:16" x14ac:dyDescent="0.3">
      <c r="L5023" s="26">
        <v>5014</v>
      </c>
      <c r="M5023" s="58">
        <v>8487164.9567445535</v>
      </c>
      <c r="O5023" s="26">
        <v>5014</v>
      </c>
      <c r="P5023" s="58">
        <v>8487164.9567445535</v>
      </c>
    </row>
    <row r="5024" spans="12:16" x14ac:dyDescent="0.3">
      <c r="L5024" s="26">
        <v>5015</v>
      </c>
      <c r="M5024" s="58">
        <v>9512475.071645543</v>
      </c>
      <c r="O5024" s="26">
        <v>5015</v>
      </c>
      <c r="P5024" s="58">
        <v>0</v>
      </c>
    </row>
    <row r="5025" spans="12:16" x14ac:dyDescent="0.3">
      <c r="L5025" s="26">
        <v>5016</v>
      </c>
      <c r="M5025" s="58">
        <v>10759099.851786569</v>
      </c>
      <c r="O5025" s="26">
        <v>5016</v>
      </c>
      <c r="P5025" s="58">
        <v>0</v>
      </c>
    </row>
    <row r="5026" spans="12:16" x14ac:dyDescent="0.3">
      <c r="L5026" s="26">
        <v>5017</v>
      </c>
      <c r="M5026" s="58">
        <v>12898554.533735421</v>
      </c>
      <c r="O5026" s="26">
        <v>5017</v>
      </c>
      <c r="P5026" s="58">
        <v>12898554.533735421</v>
      </c>
    </row>
    <row r="5027" spans="12:16" x14ac:dyDescent="0.3">
      <c r="L5027" s="26">
        <v>5018</v>
      </c>
      <c r="M5027" s="58">
        <v>10825491.233008046</v>
      </c>
      <c r="O5027" s="26">
        <v>5018</v>
      </c>
      <c r="P5027" s="58">
        <v>10825491.233008046</v>
      </c>
    </row>
    <row r="5028" spans="12:16" x14ac:dyDescent="0.3">
      <c r="L5028" s="26">
        <v>5019</v>
      </c>
      <c r="M5028" s="58">
        <v>11497463.6308845</v>
      </c>
      <c r="O5028" s="26">
        <v>5019</v>
      </c>
      <c r="P5028" s="58">
        <v>11497463.6308845</v>
      </c>
    </row>
    <row r="5029" spans="12:16" x14ac:dyDescent="0.3">
      <c r="L5029" s="26">
        <v>5020</v>
      </c>
      <c r="M5029" s="58">
        <v>14861799.933197256</v>
      </c>
      <c r="O5029" s="26">
        <v>5020</v>
      </c>
      <c r="P5029" s="58">
        <v>14861799.933197256</v>
      </c>
    </row>
    <row r="5030" spans="12:16" x14ac:dyDescent="0.3">
      <c r="L5030" s="26">
        <v>5021</v>
      </c>
      <c r="M5030" s="58">
        <v>0</v>
      </c>
      <c r="O5030" s="26">
        <v>5021</v>
      </c>
      <c r="P5030" s="58">
        <v>0</v>
      </c>
    </row>
    <row r="5031" spans="12:16" x14ac:dyDescent="0.3">
      <c r="L5031" s="26">
        <v>5022</v>
      </c>
      <c r="M5031" s="58">
        <v>0</v>
      </c>
      <c r="O5031" s="26">
        <v>5022</v>
      </c>
      <c r="P5031" s="58">
        <v>0</v>
      </c>
    </row>
    <row r="5032" spans="12:16" x14ac:dyDescent="0.3">
      <c r="L5032" s="26">
        <v>5023</v>
      </c>
      <c r="M5032" s="58">
        <v>4912324.8869226538</v>
      </c>
      <c r="O5032" s="26">
        <v>5023</v>
      </c>
      <c r="P5032" s="58">
        <v>4912324.8869226538</v>
      </c>
    </row>
    <row r="5033" spans="12:16" x14ac:dyDescent="0.3">
      <c r="L5033" s="26">
        <v>5024</v>
      </c>
      <c r="M5033" s="58">
        <v>0</v>
      </c>
      <c r="O5033" s="26">
        <v>5024</v>
      </c>
      <c r="P5033" s="58">
        <v>0</v>
      </c>
    </row>
    <row r="5034" spans="12:16" x14ac:dyDescent="0.3">
      <c r="L5034" s="26">
        <v>5025</v>
      </c>
      <c r="M5034" s="58">
        <v>46801489.732583307</v>
      </c>
      <c r="O5034" s="26">
        <v>5025</v>
      </c>
      <c r="P5034" s="58">
        <v>46801489.732583307</v>
      </c>
    </row>
    <row r="5035" spans="12:16" x14ac:dyDescent="0.3">
      <c r="L5035" s="26">
        <v>5026</v>
      </c>
      <c r="M5035" s="58">
        <v>0</v>
      </c>
      <c r="O5035" s="26">
        <v>5026</v>
      </c>
      <c r="P5035" s="58">
        <v>0</v>
      </c>
    </row>
    <row r="5036" spans="12:16" x14ac:dyDescent="0.3">
      <c r="L5036" s="26">
        <v>5027</v>
      </c>
      <c r="M5036" s="58">
        <v>0</v>
      </c>
      <c r="O5036" s="26">
        <v>5027</v>
      </c>
      <c r="P5036" s="58">
        <v>0</v>
      </c>
    </row>
    <row r="5037" spans="12:16" x14ac:dyDescent="0.3">
      <c r="L5037" s="26">
        <v>5028</v>
      </c>
      <c r="M5037" s="58">
        <v>0</v>
      </c>
      <c r="O5037" s="26">
        <v>5028</v>
      </c>
      <c r="P5037" s="58">
        <v>0</v>
      </c>
    </row>
    <row r="5038" spans="12:16" x14ac:dyDescent="0.3">
      <c r="L5038" s="26">
        <v>5029</v>
      </c>
      <c r="M5038" s="58">
        <v>0</v>
      </c>
      <c r="O5038" s="26">
        <v>5029</v>
      </c>
      <c r="P5038" s="58">
        <v>0</v>
      </c>
    </row>
    <row r="5039" spans="12:16" x14ac:dyDescent="0.3">
      <c r="L5039" s="26">
        <v>5030</v>
      </c>
      <c r="M5039" s="58">
        <v>0</v>
      </c>
      <c r="O5039" s="26">
        <v>5030</v>
      </c>
      <c r="P5039" s="58">
        <v>0</v>
      </c>
    </row>
    <row r="5040" spans="12:16" x14ac:dyDescent="0.3">
      <c r="L5040" s="26">
        <v>5031</v>
      </c>
      <c r="M5040" s="58">
        <v>23958260.199264616</v>
      </c>
      <c r="O5040" s="26">
        <v>5031</v>
      </c>
      <c r="P5040" s="58">
        <v>23958260.199264616</v>
      </c>
    </row>
    <row r="5041" spans="12:16" x14ac:dyDescent="0.3">
      <c r="L5041" s="26">
        <v>5032</v>
      </c>
      <c r="M5041" s="58">
        <v>14695591.623543527</v>
      </c>
      <c r="O5041" s="26">
        <v>5032</v>
      </c>
      <c r="P5041" s="58">
        <v>14695591.623543527</v>
      </c>
    </row>
    <row r="5042" spans="12:16" x14ac:dyDescent="0.3">
      <c r="L5042" s="26">
        <v>5033</v>
      </c>
      <c r="M5042" s="58">
        <v>0</v>
      </c>
      <c r="O5042" s="26">
        <v>5033</v>
      </c>
      <c r="P5042" s="58">
        <v>0</v>
      </c>
    </row>
    <row r="5043" spans="12:16" x14ac:dyDescent="0.3">
      <c r="L5043" s="26">
        <v>5034</v>
      </c>
      <c r="M5043" s="58">
        <v>9283935.460189838</v>
      </c>
      <c r="O5043" s="26">
        <v>5034</v>
      </c>
      <c r="P5043" s="58">
        <v>0</v>
      </c>
    </row>
    <row r="5044" spans="12:16" x14ac:dyDescent="0.3">
      <c r="L5044" s="26">
        <v>5035</v>
      </c>
      <c r="M5044" s="58">
        <v>11321495.155459143</v>
      </c>
      <c r="O5044" s="26">
        <v>5035</v>
      </c>
      <c r="P5044" s="58">
        <v>11321495.155459143</v>
      </c>
    </row>
    <row r="5045" spans="12:16" x14ac:dyDescent="0.3">
      <c r="L5045" s="26">
        <v>5036</v>
      </c>
      <c r="M5045" s="58">
        <v>33301260.048466153</v>
      </c>
      <c r="O5045" s="26">
        <v>5036</v>
      </c>
      <c r="P5045" s="58">
        <v>21962994.927941732</v>
      </c>
    </row>
    <row r="5046" spans="12:16" x14ac:dyDescent="0.3">
      <c r="L5046" s="26">
        <v>5037</v>
      </c>
      <c r="M5046" s="58">
        <v>0</v>
      </c>
      <c r="O5046" s="26">
        <v>5037</v>
      </c>
      <c r="P5046" s="58">
        <v>0</v>
      </c>
    </row>
    <row r="5047" spans="12:16" x14ac:dyDescent="0.3">
      <c r="L5047" s="26">
        <v>5038</v>
      </c>
      <c r="M5047" s="58">
        <v>0</v>
      </c>
      <c r="O5047" s="26">
        <v>5038</v>
      </c>
      <c r="P5047" s="58">
        <v>0</v>
      </c>
    </row>
    <row r="5048" spans="12:16" x14ac:dyDescent="0.3">
      <c r="L5048" s="26">
        <v>5039</v>
      </c>
      <c r="M5048" s="58">
        <v>0</v>
      </c>
      <c r="O5048" s="26">
        <v>5039</v>
      </c>
      <c r="P5048" s="58">
        <v>0</v>
      </c>
    </row>
    <row r="5049" spans="12:16" x14ac:dyDescent="0.3">
      <c r="L5049" s="26">
        <v>5040</v>
      </c>
      <c r="M5049" s="58">
        <v>12637983.421630377</v>
      </c>
      <c r="O5049" s="26">
        <v>5040</v>
      </c>
      <c r="P5049" s="58">
        <v>12637983.421630377</v>
      </c>
    </row>
    <row r="5050" spans="12:16" x14ac:dyDescent="0.3">
      <c r="L5050" s="26">
        <v>5041</v>
      </c>
      <c r="M5050" s="58">
        <v>0</v>
      </c>
      <c r="O5050" s="26">
        <v>5041</v>
      </c>
      <c r="P5050" s="58">
        <v>0</v>
      </c>
    </row>
    <row r="5051" spans="12:16" x14ac:dyDescent="0.3">
      <c r="L5051" s="26">
        <v>5042</v>
      </c>
      <c r="M5051" s="58">
        <v>11903038.854650659</v>
      </c>
      <c r="O5051" s="26">
        <v>5042</v>
      </c>
      <c r="P5051" s="58">
        <v>11903038.854650659</v>
      </c>
    </row>
    <row r="5052" spans="12:16" x14ac:dyDescent="0.3">
      <c r="L5052" s="26">
        <v>5043</v>
      </c>
      <c r="M5052" s="58">
        <v>0</v>
      </c>
      <c r="O5052" s="26">
        <v>5043</v>
      </c>
      <c r="P5052" s="58">
        <v>0</v>
      </c>
    </row>
    <row r="5053" spans="12:16" x14ac:dyDescent="0.3">
      <c r="L5053" s="26">
        <v>5044</v>
      </c>
      <c r="M5053" s="58">
        <v>0</v>
      </c>
      <c r="O5053" s="26">
        <v>5044</v>
      </c>
      <c r="P5053" s="58">
        <v>0</v>
      </c>
    </row>
    <row r="5054" spans="12:16" x14ac:dyDescent="0.3">
      <c r="L5054" s="26">
        <v>5045</v>
      </c>
      <c r="M5054" s="58">
        <v>11642065.270296779</v>
      </c>
      <c r="O5054" s="26">
        <v>5045</v>
      </c>
      <c r="P5054" s="58">
        <v>11642065.270296779</v>
      </c>
    </row>
    <row r="5055" spans="12:16" x14ac:dyDescent="0.3">
      <c r="L5055" s="26">
        <v>5046</v>
      </c>
      <c r="M5055" s="58">
        <v>17551111.388921503</v>
      </c>
      <c r="O5055" s="26">
        <v>5046</v>
      </c>
      <c r="P5055" s="58">
        <v>17551111.388921503</v>
      </c>
    </row>
    <row r="5056" spans="12:16" x14ac:dyDescent="0.3">
      <c r="L5056" s="26">
        <v>5047</v>
      </c>
      <c r="M5056" s="58">
        <v>0</v>
      </c>
      <c r="O5056" s="26">
        <v>5047</v>
      </c>
      <c r="P5056" s="58">
        <v>0</v>
      </c>
    </row>
    <row r="5057" spans="12:16" x14ac:dyDescent="0.3">
      <c r="L5057" s="26">
        <v>5048</v>
      </c>
      <c r="M5057" s="58">
        <v>21602545.998465065</v>
      </c>
      <c r="O5057" s="26">
        <v>5048</v>
      </c>
      <c r="P5057" s="58">
        <v>0</v>
      </c>
    </row>
    <row r="5058" spans="12:16" x14ac:dyDescent="0.3">
      <c r="L5058" s="26">
        <v>5049</v>
      </c>
      <c r="M5058" s="58">
        <v>0</v>
      </c>
      <c r="O5058" s="26">
        <v>5049</v>
      </c>
      <c r="P5058" s="58">
        <v>0</v>
      </c>
    </row>
    <row r="5059" spans="12:16" x14ac:dyDescent="0.3">
      <c r="L5059" s="26">
        <v>5050</v>
      </c>
      <c r="M5059" s="58">
        <v>0</v>
      </c>
      <c r="O5059" s="26">
        <v>5050</v>
      </c>
      <c r="P5059" s="58">
        <v>0</v>
      </c>
    </row>
    <row r="5060" spans="12:16" x14ac:dyDescent="0.3">
      <c r="L5060" s="26">
        <v>5051</v>
      </c>
      <c r="M5060" s="58">
        <v>0</v>
      </c>
      <c r="O5060" s="26">
        <v>5051</v>
      </c>
      <c r="P5060" s="58">
        <v>0</v>
      </c>
    </row>
    <row r="5061" spans="12:16" x14ac:dyDescent="0.3">
      <c r="L5061" s="26">
        <v>5052</v>
      </c>
      <c r="M5061" s="58">
        <v>0</v>
      </c>
      <c r="O5061" s="26">
        <v>5052</v>
      </c>
      <c r="P5061" s="58">
        <v>0</v>
      </c>
    </row>
    <row r="5062" spans="12:16" x14ac:dyDescent="0.3">
      <c r="L5062" s="26">
        <v>5053</v>
      </c>
      <c r="M5062" s="58">
        <v>16492178.198164102</v>
      </c>
      <c r="O5062" s="26">
        <v>5053</v>
      </c>
      <c r="P5062" s="58">
        <v>16492178.198164102</v>
      </c>
    </row>
    <row r="5063" spans="12:16" x14ac:dyDescent="0.3">
      <c r="L5063" s="26">
        <v>5054</v>
      </c>
      <c r="M5063" s="58">
        <v>0</v>
      </c>
      <c r="O5063" s="26">
        <v>5054</v>
      </c>
      <c r="P5063" s="58">
        <v>0</v>
      </c>
    </row>
    <row r="5064" spans="12:16" x14ac:dyDescent="0.3">
      <c r="L5064" s="26">
        <v>5055</v>
      </c>
      <c r="M5064" s="58">
        <v>5937861.4465405801</v>
      </c>
      <c r="O5064" s="26">
        <v>5055</v>
      </c>
      <c r="P5064" s="58">
        <v>5937861.4465405801</v>
      </c>
    </row>
    <row r="5065" spans="12:16" x14ac:dyDescent="0.3">
      <c r="L5065" s="26">
        <v>5056</v>
      </c>
      <c r="M5065" s="58">
        <v>0</v>
      </c>
      <c r="O5065" s="26">
        <v>5056</v>
      </c>
      <c r="P5065" s="58">
        <v>0</v>
      </c>
    </row>
    <row r="5066" spans="12:16" x14ac:dyDescent="0.3">
      <c r="L5066" s="26">
        <v>5057</v>
      </c>
      <c r="M5066" s="58">
        <v>6056787.0318036107</v>
      </c>
      <c r="O5066" s="26">
        <v>5057</v>
      </c>
      <c r="P5066" s="58">
        <v>6056787.0318036107</v>
      </c>
    </row>
    <row r="5067" spans="12:16" x14ac:dyDescent="0.3">
      <c r="L5067" s="26">
        <v>5058</v>
      </c>
      <c r="M5067" s="58">
        <v>0</v>
      </c>
      <c r="O5067" s="26">
        <v>5058</v>
      </c>
      <c r="P5067" s="58">
        <v>0</v>
      </c>
    </row>
    <row r="5068" spans="12:16" x14ac:dyDescent="0.3">
      <c r="L5068" s="26">
        <v>5059</v>
      </c>
      <c r="M5068" s="58">
        <v>0</v>
      </c>
      <c r="O5068" s="26">
        <v>5059</v>
      </c>
      <c r="P5068" s="58">
        <v>0</v>
      </c>
    </row>
    <row r="5069" spans="12:16" x14ac:dyDescent="0.3">
      <c r="L5069" s="26">
        <v>5060</v>
      </c>
      <c r="M5069" s="58">
        <v>0</v>
      </c>
      <c r="O5069" s="26">
        <v>5060</v>
      </c>
      <c r="P5069" s="58">
        <v>0</v>
      </c>
    </row>
    <row r="5070" spans="12:16" x14ac:dyDescent="0.3">
      <c r="L5070" s="26">
        <v>5061</v>
      </c>
      <c r="M5070" s="58">
        <v>8080163.8462519124</v>
      </c>
      <c r="O5070" s="26">
        <v>5061</v>
      </c>
      <c r="P5070" s="58">
        <v>0</v>
      </c>
    </row>
    <row r="5071" spans="12:16" x14ac:dyDescent="0.3">
      <c r="L5071" s="26">
        <v>5062</v>
      </c>
      <c r="M5071" s="58">
        <v>34512712.1556274</v>
      </c>
      <c r="O5071" s="26">
        <v>5062</v>
      </c>
      <c r="P5071" s="58">
        <v>21034527.475079533</v>
      </c>
    </row>
    <row r="5072" spans="12:16" x14ac:dyDescent="0.3">
      <c r="L5072" s="26">
        <v>5063</v>
      </c>
      <c r="M5072" s="58">
        <v>0</v>
      </c>
      <c r="O5072" s="26">
        <v>5063</v>
      </c>
      <c r="P5072" s="58">
        <v>0</v>
      </c>
    </row>
    <row r="5073" spans="12:16" x14ac:dyDescent="0.3">
      <c r="L5073" s="26">
        <v>5064</v>
      </c>
      <c r="M5073" s="58">
        <v>0</v>
      </c>
      <c r="O5073" s="26">
        <v>5064</v>
      </c>
      <c r="P5073" s="58">
        <v>0</v>
      </c>
    </row>
    <row r="5074" spans="12:16" x14ac:dyDescent="0.3">
      <c r="L5074" s="26">
        <v>5065</v>
      </c>
      <c r="M5074" s="58">
        <v>46495403.409611166</v>
      </c>
      <c r="O5074" s="26">
        <v>5065</v>
      </c>
      <c r="P5074" s="58">
        <v>33952127.98504059</v>
      </c>
    </row>
    <row r="5075" spans="12:16" x14ac:dyDescent="0.3">
      <c r="L5075" s="26">
        <v>5066</v>
      </c>
      <c r="M5075" s="58">
        <v>0</v>
      </c>
      <c r="O5075" s="26">
        <v>5066</v>
      </c>
      <c r="P5075" s="58">
        <v>0</v>
      </c>
    </row>
    <row r="5076" spans="12:16" x14ac:dyDescent="0.3">
      <c r="L5076" s="26">
        <v>5067</v>
      </c>
      <c r="M5076" s="58">
        <v>10671209.685629722</v>
      </c>
      <c r="O5076" s="26">
        <v>5067</v>
      </c>
      <c r="P5076" s="58">
        <v>0</v>
      </c>
    </row>
    <row r="5077" spans="12:16" x14ac:dyDescent="0.3">
      <c r="L5077" s="26">
        <v>5068</v>
      </c>
      <c r="M5077" s="58">
        <v>0</v>
      </c>
      <c r="O5077" s="26">
        <v>5068</v>
      </c>
      <c r="P5077" s="58">
        <v>0</v>
      </c>
    </row>
    <row r="5078" spans="12:16" x14ac:dyDescent="0.3">
      <c r="L5078" s="26">
        <v>5069</v>
      </c>
      <c r="M5078" s="58">
        <v>27120406.925289318</v>
      </c>
      <c r="O5078" s="26">
        <v>5069</v>
      </c>
      <c r="P5078" s="58">
        <v>19473833.49145513</v>
      </c>
    </row>
    <row r="5079" spans="12:16" x14ac:dyDescent="0.3">
      <c r="L5079" s="26">
        <v>5070</v>
      </c>
      <c r="M5079" s="58">
        <v>24286940.445136309</v>
      </c>
      <c r="O5079" s="26">
        <v>5070</v>
      </c>
      <c r="P5079" s="58">
        <v>18386053.432719085</v>
      </c>
    </row>
    <row r="5080" spans="12:16" x14ac:dyDescent="0.3">
      <c r="L5080" s="26">
        <v>5071</v>
      </c>
      <c r="M5080" s="58">
        <v>0</v>
      </c>
      <c r="O5080" s="26">
        <v>5071</v>
      </c>
      <c r="P5080" s="58">
        <v>0</v>
      </c>
    </row>
    <row r="5081" spans="12:16" x14ac:dyDescent="0.3">
      <c r="L5081" s="26">
        <v>5072</v>
      </c>
      <c r="M5081" s="58">
        <v>0</v>
      </c>
      <c r="O5081" s="26">
        <v>5072</v>
      </c>
      <c r="P5081" s="58">
        <v>0</v>
      </c>
    </row>
    <row r="5082" spans="12:16" x14ac:dyDescent="0.3">
      <c r="L5082" s="26">
        <v>5073</v>
      </c>
      <c r="M5082" s="58">
        <v>0</v>
      </c>
      <c r="O5082" s="26">
        <v>5073</v>
      </c>
      <c r="P5082" s="58">
        <v>0</v>
      </c>
    </row>
    <row r="5083" spans="12:16" x14ac:dyDescent="0.3">
      <c r="L5083" s="26">
        <v>5074</v>
      </c>
      <c r="M5083" s="58">
        <v>20117062.458041769</v>
      </c>
      <c r="O5083" s="26">
        <v>5074</v>
      </c>
      <c r="P5083" s="58">
        <v>0</v>
      </c>
    </row>
    <row r="5084" spans="12:16" x14ac:dyDescent="0.3">
      <c r="L5084" s="26">
        <v>5075</v>
      </c>
      <c r="M5084" s="58">
        <v>0</v>
      </c>
      <c r="O5084" s="26">
        <v>5075</v>
      </c>
      <c r="P5084" s="58">
        <v>0</v>
      </c>
    </row>
    <row r="5085" spans="12:16" x14ac:dyDescent="0.3">
      <c r="L5085" s="26">
        <v>5076</v>
      </c>
      <c r="M5085" s="58">
        <v>0</v>
      </c>
      <c r="O5085" s="26">
        <v>5076</v>
      </c>
      <c r="P5085" s="58">
        <v>0</v>
      </c>
    </row>
    <row r="5086" spans="12:16" x14ac:dyDescent="0.3">
      <c r="L5086" s="26">
        <v>5077</v>
      </c>
      <c r="M5086" s="58">
        <v>0</v>
      </c>
      <c r="O5086" s="26">
        <v>5077</v>
      </c>
      <c r="P5086" s="58">
        <v>0</v>
      </c>
    </row>
    <row r="5087" spans="12:16" x14ac:dyDescent="0.3">
      <c r="L5087" s="26">
        <v>5078</v>
      </c>
      <c r="M5087" s="58">
        <v>0</v>
      </c>
      <c r="O5087" s="26">
        <v>5078</v>
      </c>
      <c r="P5087" s="58">
        <v>0</v>
      </c>
    </row>
    <row r="5088" spans="12:16" x14ac:dyDescent="0.3">
      <c r="L5088" s="26">
        <v>5079</v>
      </c>
      <c r="M5088" s="58">
        <v>0</v>
      </c>
      <c r="O5088" s="26">
        <v>5079</v>
      </c>
      <c r="P5088" s="58">
        <v>0</v>
      </c>
    </row>
    <row r="5089" spans="12:16" x14ac:dyDescent="0.3">
      <c r="L5089" s="26">
        <v>5080</v>
      </c>
      <c r="M5089" s="58">
        <v>0</v>
      </c>
      <c r="O5089" s="26">
        <v>5080</v>
      </c>
      <c r="P5089" s="58">
        <v>0</v>
      </c>
    </row>
    <row r="5090" spans="12:16" x14ac:dyDescent="0.3">
      <c r="L5090" s="26">
        <v>5081</v>
      </c>
      <c r="M5090" s="58">
        <v>0</v>
      </c>
      <c r="O5090" s="26">
        <v>5081</v>
      </c>
      <c r="P5090" s="58">
        <v>0</v>
      </c>
    </row>
    <row r="5091" spans="12:16" x14ac:dyDescent="0.3">
      <c r="L5091" s="26">
        <v>5082</v>
      </c>
      <c r="M5091" s="58">
        <v>0</v>
      </c>
      <c r="O5091" s="26">
        <v>5082</v>
      </c>
      <c r="P5091" s="58">
        <v>0</v>
      </c>
    </row>
    <row r="5092" spans="12:16" x14ac:dyDescent="0.3">
      <c r="L5092" s="26">
        <v>5083</v>
      </c>
      <c r="M5092" s="58">
        <v>31759457.283134189</v>
      </c>
      <c r="O5092" s="26">
        <v>5083</v>
      </c>
      <c r="P5092" s="58">
        <v>20767142.278535575</v>
      </c>
    </row>
    <row r="5093" spans="12:16" x14ac:dyDescent="0.3">
      <c r="L5093" s="26">
        <v>5084</v>
      </c>
      <c r="M5093" s="58">
        <v>28893722.907065388</v>
      </c>
      <c r="O5093" s="26">
        <v>5084</v>
      </c>
      <c r="P5093" s="58">
        <v>28893722.907065388</v>
      </c>
    </row>
    <row r="5094" spans="12:16" x14ac:dyDescent="0.3">
      <c r="L5094" s="26">
        <v>5085</v>
      </c>
      <c r="M5094" s="58">
        <v>0</v>
      </c>
      <c r="O5094" s="26">
        <v>5085</v>
      </c>
      <c r="P5094" s="58">
        <v>0</v>
      </c>
    </row>
    <row r="5095" spans="12:16" x14ac:dyDescent="0.3">
      <c r="L5095" s="26">
        <v>5086</v>
      </c>
      <c r="M5095" s="58">
        <v>0</v>
      </c>
      <c r="O5095" s="26">
        <v>5086</v>
      </c>
      <c r="P5095" s="58">
        <v>0</v>
      </c>
    </row>
    <row r="5096" spans="12:16" x14ac:dyDescent="0.3">
      <c r="L5096" s="26">
        <v>5087</v>
      </c>
      <c r="M5096" s="58">
        <v>0</v>
      </c>
      <c r="O5096" s="26">
        <v>5087</v>
      </c>
      <c r="P5096" s="58">
        <v>0</v>
      </c>
    </row>
    <row r="5097" spans="12:16" x14ac:dyDescent="0.3">
      <c r="L5097" s="26">
        <v>5088</v>
      </c>
      <c r="M5097" s="58">
        <v>49529756.48886992</v>
      </c>
      <c r="O5097" s="26">
        <v>5088</v>
      </c>
      <c r="P5097" s="58">
        <v>49529756.48886992</v>
      </c>
    </row>
    <row r="5098" spans="12:16" x14ac:dyDescent="0.3">
      <c r="L5098" s="26">
        <v>5089</v>
      </c>
      <c r="M5098" s="58">
        <v>7327224.369880137</v>
      </c>
      <c r="O5098" s="26">
        <v>5089</v>
      </c>
      <c r="P5098" s="58">
        <v>7327224.369880137</v>
      </c>
    </row>
    <row r="5099" spans="12:16" x14ac:dyDescent="0.3">
      <c r="L5099" s="26">
        <v>5090</v>
      </c>
      <c r="M5099" s="58">
        <v>0</v>
      </c>
      <c r="O5099" s="26">
        <v>5090</v>
      </c>
      <c r="P5099" s="58">
        <v>0</v>
      </c>
    </row>
    <row r="5100" spans="12:16" x14ac:dyDescent="0.3">
      <c r="L5100" s="26">
        <v>5091</v>
      </c>
      <c r="M5100" s="58">
        <v>0</v>
      </c>
      <c r="O5100" s="26">
        <v>5091</v>
      </c>
      <c r="P5100" s="58">
        <v>0</v>
      </c>
    </row>
    <row r="5101" spans="12:16" x14ac:dyDescent="0.3">
      <c r="L5101" s="26">
        <v>5092</v>
      </c>
      <c r="M5101" s="58">
        <v>0</v>
      </c>
      <c r="O5101" s="26">
        <v>5092</v>
      </c>
      <c r="P5101" s="58">
        <v>0</v>
      </c>
    </row>
    <row r="5102" spans="12:16" x14ac:dyDescent="0.3">
      <c r="L5102" s="26">
        <v>5093</v>
      </c>
      <c r="M5102" s="58">
        <v>20311882.378112663</v>
      </c>
      <c r="O5102" s="26">
        <v>5093</v>
      </c>
      <c r="P5102" s="58">
        <v>20311882.378112663</v>
      </c>
    </row>
    <row r="5103" spans="12:16" x14ac:dyDescent="0.3">
      <c r="L5103" s="26">
        <v>5094</v>
      </c>
      <c r="M5103" s="58">
        <v>0</v>
      </c>
      <c r="O5103" s="26">
        <v>5094</v>
      </c>
      <c r="P5103" s="58">
        <v>0</v>
      </c>
    </row>
    <row r="5104" spans="12:16" x14ac:dyDescent="0.3">
      <c r="L5104" s="26">
        <v>5095</v>
      </c>
      <c r="M5104" s="58">
        <v>13971116.155557901</v>
      </c>
      <c r="O5104" s="26">
        <v>5095</v>
      </c>
      <c r="P5104" s="58">
        <v>13971116.155557901</v>
      </c>
    </row>
    <row r="5105" spans="12:16" x14ac:dyDescent="0.3">
      <c r="L5105" s="26">
        <v>5096</v>
      </c>
      <c r="M5105" s="58">
        <v>15129165.404092709</v>
      </c>
      <c r="O5105" s="26">
        <v>5096</v>
      </c>
      <c r="P5105" s="58">
        <v>15129165.404092709</v>
      </c>
    </row>
    <row r="5106" spans="12:16" x14ac:dyDescent="0.3">
      <c r="L5106" s="26">
        <v>5097</v>
      </c>
      <c r="M5106" s="58">
        <v>0</v>
      </c>
      <c r="O5106" s="26">
        <v>5097</v>
      </c>
      <c r="P5106" s="58">
        <v>0</v>
      </c>
    </row>
    <row r="5107" spans="12:16" x14ac:dyDescent="0.3">
      <c r="L5107" s="26">
        <v>5098</v>
      </c>
      <c r="M5107" s="58">
        <v>44301780.816845186</v>
      </c>
      <c r="O5107" s="26">
        <v>5098</v>
      </c>
      <c r="P5107" s="58">
        <v>27201775.210914813</v>
      </c>
    </row>
    <row r="5108" spans="12:16" x14ac:dyDescent="0.3">
      <c r="L5108" s="26">
        <v>5099</v>
      </c>
      <c r="M5108" s="58">
        <v>0</v>
      </c>
      <c r="O5108" s="26">
        <v>5099</v>
      </c>
      <c r="P5108" s="58">
        <v>0</v>
      </c>
    </row>
    <row r="5109" spans="12:16" x14ac:dyDescent="0.3">
      <c r="L5109" s="26">
        <v>5100</v>
      </c>
      <c r="M5109" s="58">
        <v>26755187.15695158</v>
      </c>
      <c r="O5109" s="26">
        <v>5100</v>
      </c>
      <c r="P5109" s="58">
        <v>26755187.15695158</v>
      </c>
    </row>
    <row r="5110" spans="12:16" x14ac:dyDescent="0.3">
      <c r="L5110" s="26">
        <v>5101</v>
      </c>
      <c r="M5110" s="58">
        <v>30124645.37281514</v>
      </c>
      <c r="O5110" s="26">
        <v>5101</v>
      </c>
      <c r="P5110" s="58">
        <v>30124645.37281514</v>
      </c>
    </row>
    <row r="5111" spans="12:16" x14ac:dyDescent="0.3">
      <c r="L5111" s="26">
        <v>5102</v>
      </c>
      <c r="M5111" s="58">
        <v>6139717.1390481945</v>
      </c>
      <c r="O5111" s="26">
        <v>5102</v>
      </c>
      <c r="P5111" s="58">
        <v>6139717.1390481945</v>
      </c>
    </row>
    <row r="5112" spans="12:16" x14ac:dyDescent="0.3">
      <c r="L5112" s="26">
        <v>5103</v>
      </c>
      <c r="M5112" s="58">
        <v>11026811.635527717</v>
      </c>
      <c r="O5112" s="26">
        <v>5103</v>
      </c>
      <c r="P5112" s="58">
        <v>11026811.635527717</v>
      </c>
    </row>
    <row r="5113" spans="12:16" x14ac:dyDescent="0.3">
      <c r="L5113" s="26">
        <v>5104</v>
      </c>
      <c r="M5113" s="58">
        <v>10416445.050331462</v>
      </c>
      <c r="O5113" s="26">
        <v>5104</v>
      </c>
      <c r="P5113" s="58">
        <v>10416445.050331462</v>
      </c>
    </row>
    <row r="5114" spans="12:16" x14ac:dyDescent="0.3">
      <c r="L5114" s="26">
        <v>5105</v>
      </c>
      <c r="M5114" s="58">
        <v>19111089.573066343</v>
      </c>
      <c r="O5114" s="26">
        <v>5105</v>
      </c>
      <c r="P5114" s="58">
        <v>19111089.573066343</v>
      </c>
    </row>
    <row r="5115" spans="12:16" x14ac:dyDescent="0.3">
      <c r="L5115" s="26">
        <v>5106</v>
      </c>
      <c r="M5115" s="58">
        <v>27393685.284192026</v>
      </c>
      <c r="O5115" s="26">
        <v>5106</v>
      </c>
      <c r="P5115" s="58">
        <v>0</v>
      </c>
    </row>
    <row r="5116" spans="12:16" x14ac:dyDescent="0.3">
      <c r="L5116" s="26">
        <v>5107</v>
      </c>
      <c r="M5116" s="58">
        <v>4532124.4462133264</v>
      </c>
      <c r="O5116" s="26">
        <v>5107</v>
      </c>
      <c r="P5116" s="58">
        <v>4532124.4462133264</v>
      </c>
    </row>
    <row r="5117" spans="12:16" x14ac:dyDescent="0.3">
      <c r="L5117" s="26">
        <v>5108</v>
      </c>
      <c r="M5117" s="58">
        <v>0</v>
      </c>
      <c r="O5117" s="26">
        <v>5108</v>
      </c>
      <c r="P5117" s="58">
        <v>0</v>
      </c>
    </row>
    <row r="5118" spans="12:16" x14ac:dyDescent="0.3">
      <c r="L5118" s="26">
        <v>5109</v>
      </c>
      <c r="M5118" s="58">
        <v>20251843.485022273</v>
      </c>
      <c r="O5118" s="26">
        <v>5109</v>
      </c>
      <c r="P5118" s="58">
        <v>20251843.485022273</v>
      </c>
    </row>
    <row r="5119" spans="12:16" x14ac:dyDescent="0.3">
      <c r="L5119" s="26">
        <v>5110</v>
      </c>
      <c r="M5119" s="58">
        <v>17984106.522794049</v>
      </c>
      <c r="O5119" s="26">
        <v>5110</v>
      </c>
      <c r="P5119" s="58">
        <v>17984106.522794049</v>
      </c>
    </row>
    <row r="5120" spans="12:16" x14ac:dyDescent="0.3">
      <c r="L5120" s="26">
        <v>5111</v>
      </c>
      <c r="M5120" s="58">
        <v>0</v>
      </c>
      <c r="O5120" s="26">
        <v>5111</v>
      </c>
      <c r="P5120" s="58">
        <v>0</v>
      </c>
    </row>
    <row r="5121" spans="12:16" x14ac:dyDescent="0.3">
      <c r="L5121" s="26">
        <v>5112</v>
      </c>
      <c r="M5121" s="58">
        <v>13817704.252249703</v>
      </c>
      <c r="O5121" s="26">
        <v>5112</v>
      </c>
      <c r="P5121" s="58">
        <v>13817704.252249703</v>
      </c>
    </row>
    <row r="5122" spans="12:16" x14ac:dyDescent="0.3">
      <c r="L5122" s="26">
        <v>5113</v>
      </c>
      <c r="M5122" s="58">
        <v>0</v>
      </c>
      <c r="O5122" s="26">
        <v>5113</v>
      </c>
      <c r="P5122" s="58">
        <v>0</v>
      </c>
    </row>
    <row r="5123" spans="12:16" x14ac:dyDescent="0.3">
      <c r="L5123" s="26">
        <v>5114</v>
      </c>
      <c r="M5123" s="58">
        <v>9240675.9698310718</v>
      </c>
      <c r="O5123" s="26">
        <v>5114</v>
      </c>
      <c r="P5123" s="58">
        <v>9240675.9698310718</v>
      </c>
    </row>
    <row r="5124" spans="12:16" x14ac:dyDescent="0.3">
      <c r="L5124" s="26">
        <v>5115</v>
      </c>
      <c r="M5124" s="58">
        <v>0</v>
      </c>
      <c r="O5124" s="26">
        <v>5115</v>
      </c>
      <c r="P5124" s="58">
        <v>0</v>
      </c>
    </row>
    <row r="5125" spans="12:16" x14ac:dyDescent="0.3">
      <c r="L5125" s="26">
        <v>5116</v>
      </c>
      <c r="M5125" s="58">
        <v>26064901.676529624</v>
      </c>
      <c r="O5125" s="26">
        <v>5116</v>
      </c>
      <c r="P5125" s="58">
        <v>26064901.676529624</v>
      </c>
    </row>
    <row r="5126" spans="12:16" x14ac:dyDescent="0.3">
      <c r="L5126" s="26">
        <v>5117</v>
      </c>
      <c r="M5126" s="58">
        <v>15684420.060440235</v>
      </c>
      <c r="O5126" s="26">
        <v>5117</v>
      </c>
      <c r="P5126" s="58">
        <v>15684420.060440235</v>
      </c>
    </row>
    <row r="5127" spans="12:16" x14ac:dyDescent="0.3">
      <c r="L5127" s="26">
        <v>5118</v>
      </c>
      <c r="M5127" s="58">
        <v>9414794.2510172259</v>
      </c>
      <c r="O5127" s="26">
        <v>5118</v>
      </c>
      <c r="P5127" s="58">
        <v>9414794.2510172259</v>
      </c>
    </row>
    <row r="5128" spans="12:16" x14ac:dyDescent="0.3">
      <c r="L5128" s="26">
        <v>5119</v>
      </c>
      <c r="M5128" s="58">
        <v>15332935.973509928</v>
      </c>
      <c r="O5128" s="26">
        <v>5119</v>
      </c>
      <c r="P5128" s="58">
        <v>15332935.973509928</v>
      </c>
    </row>
    <row r="5129" spans="12:16" x14ac:dyDescent="0.3">
      <c r="L5129" s="26">
        <v>5120</v>
      </c>
      <c r="M5129" s="58">
        <v>12662640.137269992</v>
      </c>
      <c r="O5129" s="26">
        <v>5120</v>
      </c>
      <c r="P5129" s="58">
        <v>12662640.137269992</v>
      </c>
    </row>
    <row r="5130" spans="12:16" x14ac:dyDescent="0.3">
      <c r="L5130" s="26">
        <v>5121</v>
      </c>
      <c r="M5130" s="58">
        <v>19610013.519648239</v>
      </c>
      <c r="O5130" s="26">
        <v>5121</v>
      </c>
      <c r="P5130" s="58">
        <v>19610013.519648239</v>
      </c>
    </row>
    <row r="5131" spans="12:16" x14ac:dyDescent="0.3">
      <c r="L5131" s="26">
        <v>5122</v>
      </c>
      <c r="M5131" s="58">
        <v>0</v>
      </c>
      <c r="O5131" s="26">
        <v>5122</v>
      </c>
      <c r="P5131" s="58">
        <v>0</v>
      </c>
    </row>
    <row r="5132" spans="12:16" x14ac:dyDescent="0.3">
      <c r="L5132" s="26">
        <v>5123</v>
      </c>
      <c r="M5132" s="58">
        <v>0</v>
      </c>
      <c r="O5132" s="26">
        <v>5123</v>
      </c>
      <c r="P5132" s="58">
        <v>0</v>
      </c>
    </row>
    <row r="5133" spans="12:16" x14ac:dyDescent="0.3">
      <c r="L5133" s="26">
        <v>5124</v>
      </c>
      <c r="M5133" s="58">
        <v>0</v>
      </c>
      <c r="O5133" s="26">
        <v>5124</v>
      </c>
      <c r="P5133" s="58">
        <v>0</v>
      </c>
    </row>
    <row r="5134" spans="12:16" x14ac:dyDescent="0.3">
      <c r="L5134" s="26">
        <v>5125</v>
      </c>
      <c r="M5134" s="58">
        <v>0</v>
      </c>
      <c r="O5134" s="26">
        <v>5125</v>
      </c>
      <c r="P5134" s="58">
        <v>0</v>
      </c>
    </row>
    <row r="5135" spans="12:16" x14ac:dyDescent="0.3">
      <c r="L5135" s="26">
        <v>5126</v>
      </c>
      <c r="M5135" s="58">
        <v>11073340.202873886</v>
      </c>
      <c r="O5135" s="26">
        <v>5126</v>
      </c>
      <c r="P5135" s="58">
        <v>0</v>
      </c>
    </row>
    <row r="5136" spans="12:16" x14ac:dyDescent="0.3">
      <c r="L5136" s="26">
        <v>5127</v>
      </c>
      <c r="M5136" s="58">
        <v>62858617.586954869</v>
      </c>
      <c r="O5136" s="26">
        <v>5127</v>
      </c>
      <c r="P5136" s="58">
        <v>62858617.586954869</v>
      </c>
    </row>
    <row r="5137" spans="12:16" x14ac:dyDescent="0.3">
      <c r="L5137" s="26">
        <v>5128</v>
      </c>
      <c r="M5137" s="58">
        <v>0</v>
      </c>
      <c r="O5137" s="26">
        <v>5128</v>
      </c>
      <c r="P5137" s="58">
        <v>0</v>
      </c>
    </row>
    <row r="5138" spans="12:16" x14ac:dyDescent="0.3">
      <c r="L5138" s="26">
        <v>5129</v>
      </c>
      <c r="M5138" s="58">
        <v>0</v>
      </c>
      <c r="O5138" s="26">
        <v>5129</v>
      </c>
      <c r="P5138" s="58">
        <v>0</v>
      </c>
    </row>
    <row r="5139" spans="12:16" x14ac:dyDescent="0.3">
      <c r="L5139" s="26">
        <v>5130</v>
      </c>
      <c r="M5139" s="58">
        <v>0</v>
      </c>
      <c r="O5139" s="26">
        <v>5130</v>
      </c>
      <c r="P5139" s="58">
        <v>0</v>
      </c>
    </row>
    <row r="5140" spans="12:16" x14ac:dyDescent="0.3">
      <c r="L5140" s="26">
        <v>5131</v>
      </c>
      <c r="M5140" s="58">
        <v>0</v>
      </c>
      <c r="O5140" s="26">
        <v>5131</v>
      </c>
      <c r="P5140" s="58">
        <v>0</v>
      </c>
    </row>
    <row r="5141" spans="12:16" x14ac:dyDescent="0.3">
      <c r="L5141" s="26">
        <v>5132</v>
      </c>
      <c r="M5141" s="58">
        <v>0</v>
      </c>
      <c r="O5141" s="26">
        <v>5132</v>
      </c>
      <c r="P5141" s="58">
        <v>0</v>
      </c>
    </row>
    <row r="5142" spans="12:16" x14ac:dyDescent="0.3">
      <c r="L5142" s="26">
        <v>5133</v>
      </c>
      <c r="M5142" s="58">
        <v>6732015.9171125134</v>
      </c>
      <c r="O5142" s="26">
        <v>5133</v>
      </c>
      <c r="P5142" s="58">
        <v>6732015.9171125134</v>
      </c>
    </row>
    <row r="5143" spans="12:16" x14ac:dyDescent="0.3">
      <c r="L5143" s="26">
        <v>5134</v>
      </c>
      <c r="M5143" s="58">
        <v>0</v>
      </c>
      <c r="O5143" s="26">
        <v>5134</v>
      </c>
      <c r="P5143" s="58">
        <v>0</v>
      </c>
    </row>
    <row r="5144" spans="12:16" x14ac:dyDescent="0.3">
      <c r="L5144" s="26">
        <v>5135</v>
      </c>
      <c r="M5144" s="58">
        <v>17215072.010887735</v>
      </c>
      <c r="O5144" s="26">
        <v>5135</v>
      </c>
      <c r="P5144" s="58">
        <v>7664782.5052313469</v>
      </c>
    </row>
    <row r="5145" spans="12:16" x14ac:dyDescent="0.3">
      <c r="L5145" s="26">
        <v>5136</v>
      </c>
      <c r="M5145" s="58">
        <v>0</v>
      </c>
      <c r="O5145" s="26">
        <v>5136</v>
      </c>
      <c r="P5145" s="58">
        <v>0</v>
      </c>
    </row>
    <row r="5146" spans="12:16" x14ac:dyDescent="0.3">
      <c r="L5146" s="26">
        <v>5137</v>
      </c>
      <c r="M5146" s="58">
        <v>0</v>
      </c>
      <c r="O5146" s="26">
        <v>5137</v>
      </c>
      <c r="P5146" s="58">
        <v>0</v>
      </c>
    </row>
    <row r="5147" spans="12:16" x14ac:dyDescent="0.3">
      <c r="L5147" s="26">
        <v>5138</v>
      </c>
      <c r="M5147" s="58">
        <v>12731800.916949367</v>
      </c>
      <c r="O5147" s="26">
        <v>5138</v>
      </c>
      <c r="P5147" s="58">
        <v>0</v>
      </c>
    </row>
    <row r="5148" spans="12:16" x14ac:dyDescent="0.3">
      <c r="L5148" s="26">
        <v>5139</v>
      </c>
      <c r="M5148" s="58">
        <v>10623610.252181247</v>
      </c>
      <c r="O5148" s="26">
        <v>5139</v>
      </c>
      <c r="P5148" s="58">
        <v>10623610.252181247</v>
      </c>
    </row>
    <row r="5149" spans="12:16" x14ac:dyDescent="0.3">
      <c r="L5149" s="26">
        <v>5140</v>
      </c>
      <c r="M5149" s="58">
        <v>0</v>
      </c>
      <c r="O5149" s="26">
        <v>5140</v>
      </c>
      <c r="P5149" s="58">
        <v>0</v>
      </c>
    </row>
    <row r="5150" spans="12:16" x14ac:dyDescent="0.3">
      <c r="L5150" s="26">
        <v>5141</v>
      </c>
      <c r="M5150" s="58">
        <v>0</v>
      </c>
      <c r="O5150" s="26">
        <v>5141</v>
      </c>
      <c r="P5150" s="58">
        <v>0</v>
      </c>
    </row>
    <row r="5151" spans="12:16" x14ac:dyDescent="0.3">
      <c r="L5151" s="26">
        <v>5142</v>
      </c>
      <c r="M5151" s="58">
        <v>0</v>
      </c>
      <c r="O5151" s="26">
        <v>5142</v>
      </c>
      <c r="P5151" s="58">
        <v>0</v>
      </c>
    </row>
    <row r="5152" spans="12:16" x14ac:dyDescent="0.3">
      <c r="L5152" s="26">
        <v>5143</v>
      </c>
      <c r="M5152" s="58">
        <v>0</v>
      </c>
      <c r="O5152" s="26">
        <v>5143</v>
      </c>
      <c r="P5152" s="58">
        <v>0</v>
      </c>
    </row>
    <row r="5153" spans="12:16" x14ac:dyDescent="0.3">
      <c r="L5153" s="26">
        <v>5144</v>
      </c>
      <c r="M5153" s="58">
        <v>17510369.726508953</v>
      </c>
      <c r="O5153" s="26">
        <v>5144</v>
      </c>
      <c r="P5153" s="58">
        <v>17510369.726508953</v>
      </c>
    </row>
    <row r="5154" spans="12:16" x14ac:dyDescent="0.3">
      <c r="L5154" s="26">
        <v>5145</v>
      </c>
      <c r="M5154" s="58">
        <v>19694222.770043265</v>
      </c>
      <c r="O5154" s="26">
        <v>5145</v>
      </c>
      <c r="P5154" s="58">
        <v>19694222.770043265</v>
      </c>
    </row>
    <row r="5155" spans="12:16" x14ac:dyDescent="0.3">
      <c r="L5155" s="26">
        <v>5146</v>
      </c>
      <c r="M5155" s="58">
        <v>0</v>
      </c>
      <c r="O5155" s="26">
        <v>5146</v>
      </c>
      <c r="P5155" s="58">
        <v>0</v>
      </c>
    </row>
    <row r="5156" spans="12:16" x14ac:dyDescent="0.3">
      <c r="L5156" s="26">
        <v>5147</v>
      </c>
      <c r="M5156" s="58">
        <v>34437628.767162174</v>
      </c>
      <c r="O5156" s="26">
        <v>5147</v>
      </c>
      <c r="P5156" s="58">
        <v>34437628.767162174</v>
      </c>
    </row>
    <row r="5157" spans="12:16" x14ac:dyDescent="0.3">
      <c r="L5157" s="26">
        <v>5148</v>
      </c>
      <c r="M5157" s="58">
        <v>39502877.205570757</v>
      </c>
      <c r="O5157" s="26">
        <v>5148</v>
      </c>
      <c r="P5157" s="58">
        <v>34737965.160087667</v>
      </c>
    </row>
    <row r="5158" spans="12:16" x14ac:dyDescent="0.3">
      <c r="L5158" s="26">
        <v>5149</v>
      </c>
      <c r="M5158" s="58">
        <v>0</v>
      </c>
      <c r="O5158" s="26">
        <v>5149</v>
      </c>
      <c r="P5158" s="58">
        <v>0</v>
      </c>
    </row>
    <row r="5159" spans="12:16" x14ac:dyDescent="0.3">
      <c r="L5159" s="26">
        <v>5150</v>
      </c>
      <c r="M5159" s="58">
        <v>25416928.325464506</v>
      </c>
      <c r="O5159" s="26">
        <v>5150</v>
      </c>
      <c r="P5159" s="58">
        <v>25416928.325464506</v>
      </c>
    </row>
    <row r="5160" spans="12:16" x14ac:dyDescent="0.3">
      <c r="L5160" s="26">
        <v>5151</v>
      </c>
      <c r="M5160" s="58">
        <v>0</v>
      </c>
      <c r="O5160" s="26">
        <v>5151</v>
      </c>
      <c r="P5160" s="58">
        <v>0</v>
      </c>
    </row>
    <row r="5161" spans="12:16" x14ac:dyDescent="0.3">
      <c r="L5161" s="26">
        <v>5152</v>
      </c>
      <c r="M5161" s="58">
        <v>0</v>
      </c>
      <c r="O5161" s="26">
        <v>5152</v>
      </c>
      <c r="P5161" s="58">
        <v>0</v>
      </c>
    </row>
    <row r="5162" spans="12:16" x14ac:dyDescent="0.3">
      <c r="L5162" s="26">
        <v>5153</v>
      </c>
      <c r="M5162" s="58">
        <v>24154907.369234178</v>
      </c>
      <c r="O5162" s="26">
        <v>5153</v>
      </c>
      <c r="P5162" s="58">
        <v>11050052.862833338</v>
      </c>
    </row>
    <row r="5163" spans="12:16" x14ac:dyDescent="0.3">
      <c r="L5163" s="26">
        <v>5154</v>
      </c>
      <c r="M5163" s="58">
        <v>0</v>
      </c>
      <c r="O5163" s="26">
        <v>5154</v>
      </c>
      <c r="P5163" s="58">
        <v>0</v>
      </c>
    </row>
    <row r="5164" spans="12:16" x14ac:dyDescent="0.3">
      <c r="L5164" s="26">
        <v>5155</v>
      </c>
      <c r="M5164" s="58">
        <v>0</v>
      </c>
      <c r="O5164" s="26">
        <v>5155</v>
      </c>
      <c r="P5164" s="58">
        <v>0</v>
      </c>
    </row>
    <row r="5165" spans="12:16" x14ac:dyDescent="0.3">
      <c r="L5165" s="26">
        <v>5156</v>
      </c>
      <c r="M5165" s="58">
        <v>9162006.2951668277</v>
      </c>
      <c r="O5165" s="26">
        <v>5156</v>
      </c>
      <c r="P5165" s="58">
        <v>9162006.2951668277</v>
      </c>
    </row>
    <row r="5166" spans="12:16" x14ac:dyDescent="0.3">
      <c r="L5166" s="26">
        <v>5157</v>
      </c>
      <c r="M5166" s="58">
        <v>0</v>
      </c>
      <c r="O5166" s="26">
        <v>5157</v>
      </c>
      <c r="P5166" s="58">
        <v>0</v>
      </c>
    </row>
    <row r="5167" spans="12:16" x14ac:dyDescent="0.3">
      <c r="L5167" s="26">
        <v>5158</v>
      </c>
      <c r="M5167" s="58">
        <v>0</v>
      </c>
      <c r="O5167" s="26">
        <v>5158</v>
      </c>
      <c r="P5167" s="58">
        <v>0</v>
      </c>
    </row>
    <row r="5168" spans="12:16" x14ac:dyDescent="0.3">
      <c r="L5168" s="26">
        <v>5159</v>
      </c>
      <c r="M5168" s="58">
        <v>20936677.557524581</v>
      </c>
      <c r="O5168" s="26">
        <v>5159</v>
      </c>
      <c r="P5168" s="58">
        <v>20936677.557524581</v>
      </c>
    </row>
    <row r="5169" spans="12:16" x14ac:dyDescent="0.3">
      <c r="L5169" s="26">
        <v>5160</v>
      </c>
      <c r="M5169" s="58">
        <v>0</v>
      </c>
      <c r="O5169" s="26">
        <v>5160</v>
      </c>
      <c r="P5169" s="58">
        <v>0</v>
      </c>
    </row>
    <row r="5170" spans="12:16" x14ac:dyDescent="0.3">
      <c r="L5170" s="26">
        <v>5161</v>
      </c>
      <c r="M5170" s="58">
        <v>30337340.497431591</v>
      </c>
      <c r="O5170" s="26">
        <v>5161</v>
      </c>
      <c r="P5170" s="58">
        <v>30337340.497431591</v>
      </c>
    </row>
    <row r="5171" spans="12:16" x14ac:dyDescent="0.3">
      <c r="L5171" s="26">
        <v>5162</v>
      </c>
      <c r="M5171" s="58">
        <v>10721444.856039241</v>
      </c>
      <c r="O5171" s="26">
        <v>5162</v>
      </c>
      <c r="P5171" s="58">
        <v>10721444.856039241</v>
      </c>
    </row>
    <row r="5172" spans="12:16" x14ac:dyDescent="0.3">
      <c r="L5172" s="26">
        <v>5163</v>
      </c>
      <c r="M5172" s="58">
        <v>0</v>
      </c>
      <c r="O5172" s="26">
        <v>5163</v>
      </c>
      <c r="P5172" s="58">
        <v>0</v>
      </c>
    </row>
    <row r="5173" spans="12:16" x14ac:dyDescent="0.3">
      <c r="L5173" s="26">
        <v>5164</v>
      </c>
      <c r="M5173" s="58">
        <v>28261799.654251531</v>
      </c>
      <c r="O5173" s="26">
        <v>5164</v>
      </c>
      <c r="P5173" s="58">
        <v>28261799.654251531</v>
      </c>
    </row>
    <row r="5174" spans="12:16" x14ac:dyDescent="0.3">
      <c r="L5174" s="26">
        <v>5165</v>
      </c>
      <c r="M5174" s="58">
        <v>0</v>
      </c>
      <c r="O5174" s="26">
        <v>5165</v>
      </c>
      <c r="P5174" s="58">
        <v>0</v>
      </c>
    </row>
    <row r="5175" spans="12:16" x14ac:dyDescent="0.3">
      <c r="L5175" s="26">
        <v>5166</v>
      </c>
      <c r="M5175" s="58">
        <v>20135881.804562949</v>
      </c>
      <c r="O5175" s="26">
        <v>5166</v>
      </c>
      <c r="P5175" s="58">
        <v>11968884.856686028</v>
      </c>
    </row>
    <row r="5176" spans="12:16" x14ac:dyDescent="0.3">
      <c r="L5176" s="26">
        <v>5167</v>
      </c>
      <c r="M5176" s="58">
        <v>20727234.471076135</v>
      </c>
      <c r="O5176" s="26">
        <v>5167</v>
      </c>
      <c r="P5176" s="58">
        <v>11184386.553028516</v>
      </c>
    </row>
    <row r="5177" spans="12:16" x14ac:dyDescent="0.3">
      <c r="L5177" s="26">
        <v>5168</v>
      </c>
      <c r="M5177" s="58">
        <v>5960970.023144193</v>
      </c>
      <c r="O5177" s="26">
        <v>5168</v>
      </c>
      <c r="P5177" s="58">
        <v>5960970.023144193</v>
      </c>
    </row>
    <row r="5178" spans="12:16" x14ac:dyDescent="0.3">
      <c r="L5178" s="26">
        <v>5169</v>
      </c>
      <c r="M5178" s="58">
        <v>0</v>
      </c>
      <c r="O5178" s="26">
        <v>5169</v>
      </c>
      <c r="P5178" s="58">
        <v>0</v>
      </c>
    </row>
    <row r="5179" spans="12:16" x14ac:dyDescent="0.3">
      <c r="L5179" s="26">
        <v>5170</v>
      </c>
      <c r="M5179" s="58">
        <v>38436277.58413323</v>
      </c>
      <c r="O5179" s="26">
        <v>5170</v>
      </c>
      <c r="P5179" s="58">
        <v>38436277.58413323</v>
      </c>
    </row>
    <row r="5180" spans="12:16" x14ac:dyDescent="0.3">
      <c r="L5180" s="26">
        <v>5171</v>
      </c>
      <c r="M5180" s="58">
        <v>0</v>
      </c>
      <c r="O5180" s="26">
        <v>5171</v>
      </c>
      <c r="P5180" s="58">
        <v>0</v>
      </c>
    </row>
    <row r="5181" spans="12:16" x14ac:dyDescent="0.3">
      <c r="L5181" s="26">
        <v>5172</v>
      </c>
      <c r="M5181" s="58">
        <v>0</v>
      </c>
      <c r="O5181" s="26">
        <v>5172</v>
      </c>
      <c r="P5181" s="58">
        <v>0</v>
      </c>
    </row>
    <row r="5182" spans="12:16" x14ac:dyDescent="0.3">
      <c r="L5182" s="26">
        <v>5173</v>
      </c>
      <c r="M5182" s="58">
        <v>0</v>
      </c>
      <c r="O5182" s="26">
        <v>5173</v>
      </c>
      <c r="P5182" s="58">
        <v>0</v>
      </c>
    </row>
    <row r="5183" spans="12:16" x14ac:dyDescent="0.3">
      <c r="L5183" s="26">
        <v>5174</v>
      </c>
      <c r="M5183" s="58">
        <v>28393845.471287578</v>
      </c>
      <c r="O5183" s="26">
        <v>5174</v>
      </c>
      <c r="P5183" s="58">
        <v>8111725.0169011923</v>
      </c>
    </row>
    <row r="5184" spans="12:16" x14ac:dyDescent="0.3">
      <c r="L5184" s="26">
        <v>5175</v>
      </c>
      <c r="M5184" s="58">
        <v>0</v>
      </c>
      <c r="O5184" s="26">
        <v>5175</v>
      </c>
      <c r="P5184" s="58">
        <v>0</v>
      </c>
    </row>
    <row r="5185" spans="12:16" x14ac:dyDescent="0.3">
      <c r="L5185" s="26">
        <v>5176</v>
      </c>
      <c r="M5185" s="58">
        <v>10231214.255467448</v>
      </c>
      <c r="O5185" s="26">
        <v>5176</v>
      </c>
      <c r="P5185" s="58">
        <v>0</v>
      </c>
    </row>
    <row r="5186" spans="12:16" x14ac:dyDescent="0.3">
      <c r="L5186" s="26">
        <v>5177</v>
      </c>
      <c r="M5186" s="58">
        <v>8585379.9021835495</v>
      </c>
      <c r="O5186" s="26">
        <v>5177</v>
      </c>
      <c r="P5186" s="58">
        <v>0</v>
      </c>
    </row>
    <row r="5187" spans="12:16" x14ac:dyDescent="0.3">
      <c r="L5187" s="26">
        <v>5178</v>
      </c>
      <c r="M5187" s="58">
        <v>7249718.5285619749</v>
      </c>
      <c r="O5187" s="26">
        <v>5178</v>
      </c>
      <c r="P5187" s="58">
        <v>7249718.5285619749</v>
      </c>
    </row>
    <row r="5188" spans="12:16" x14ac:dyDescent="0.3">
      <c r="L5188" s="26">
        <v>5179</v>
      </c>
      <c r="M5188" s="58">
        <v>7230717.8501681639</v>
      </c>
      <c r="O5188" s="26">
        <v>5179</v>
      </c>
      <c r="P5188" s="58">
        <v>7230717.8501681639</v>
      </c>
    </row>
    <row r="5189" spans="12:16" x14ac:dyDescent="0.3">
      <c r="L5189" s="26">
        <v>5180</v>
      </c>
      <c r="M5189" s="58">
        <v>9064970.7032973859</v>
      </c>
      <c r="O5189" s="26">
        <v>5180</v>
      </c>
      <c r="P5189" s="58">
        <v>0</v>
      </c>
    </row>
    <row r="5190" spans="12:16" x14ac:dyDescent="0.3">
      <c r="L5190" s="26">
        <v>5181</v>
      </c>
      <c r="M5190" s="58">
        <v>0</v>
      </c>
      <c r="O5190" s="26">
        <v>5181</v>
      </c>
      <c r="P5190" s="58">
        <v>0</v>
      </c>
    </row>
    <row r="5191" spans="12:16" x14ac:dyDescent="0.3">
      <c r="L5191" s="26">
        <v>5182</v>
      </c>
      <c r="M5191" s="58">
        <v>0</v>
      </c>
      <c r="O5191" s="26">
        <v>5182</v>
      </c>
      <c r="P5191" s="58">
        <v>0</v>
      </c>
    </row>
    <row r="5192" spans="12:16" x14ac:dyDescent="0.3">
      <c r="L5192" s="26">
        <v>5183</v>
      </c>
      <c r="M5192" s="58">
        <v>0</v>
      </c>
      <c r="O5192" s="26">
        <v>5183</v>
      </c>
      <c r="P5192" s="58">
        <v>0</v>
      </c>
    </row>
    <row r="5193" spans="12:16" x14ac:dyDescent="0.3">
      <c r="L5193" s="26">
        <v>5184</v>
      </c>
      <c r="M5193" s="58">
        <v>8364549.0594864041</v>
      </c>
      <c r="O5193" s="26">
        <v>5184</v>
      </c>
      <c r="P5193" s="58">
        <v>0</v>
      </c>
    </row>
    <row r="5194" spans="12:16" x14ac:dyDescent="0.3">
      <c r="L5194" s="26">
        <v>5185</v>
      </c>
      <c r="M5194" s="58">
        <v>0</v>
      </c>
      <c r="O5194" s="26">
        <v>5185</v>
      </c>
      <c r="P5194" s="58">
        <v>0</v>
      </c>
    </row>
    <row r="5195" spans="12:16" x14ac:dyDescent="0.3">
      <c r="L5195" s="26">
        <v>5186</v>
      </c>
      <c r="M5195" s="58">
        <v>0</v>
      </c>
      <c r="O5195" s="26">
        <v>5186</v>
      </c>
      <c r="P5195" s="58">
        <v>0</v>
      </c>
    </row>
    <row r="5196" spans="12:16" x14ac:dyDescent="0.3">
      <c r="L5196" s="26">
        <v>5187</v>
      </c>
      <c r="M5196" s="58">
        <v>0</v>
      </c>
      <c r="O5196" s="26">
        <v>5187</v>
      </c>
      <c r="P5196" s="58">
        <v>0</v>
      </c>
    </row>
    <row r="5197" spans="12:16" x14ac:dyDescent="0.3">
      <c r="L5197" s="26">
        <v>5188</v>
      </c>
      <c r="M5197" s="58">
        <v>0</v>
      </c>
      <c r="O5197" s="26">
        <v>5188</v>
      </c>
      <c r="P5197" s="58">
        <v>0</v>
      </c>
    </row>
    <row r="5198" spans="12:16" x14ac:dyDescent="0.3">
      <c r="L5198" s="26">
        <v>5189</v>
      </c>
      <c r="M5198" s="58">
        <v>17392226.59015511</v>
      </c>
      <c r="O5198" s="26">
        <v>5189</v>
      </c>
      <c r="P5198" s="58">
        <v>0</v>
      </c>
    </row>
    <row r="5199" spans="12:16" x14ac:dyDescent="0.3">
      <c r="L5199" s="26">
        <v>5190</v>
      </c>
      <c r="M5199" s="58">
        <v>10761695.160905162</v>
      </c>
      <c r="O5199" s="26">
        <v>5190</v>
      </c>
      <c r="P5199" s="58">
        <v>10761695.160905162</v>
      </c>
    </row>
    <row r="5200" spans="12:16" x14ac:dyDescent="0.3">
      <c r="L5200" s="26">
        <v>5191</v>
      </c>
      <c r="M5200" s="58">
        <v>9023776.3007112537</v>
      </c>
      <c r="O5200" s="26">
        <v>5191</v>
      </c>
      <c r="P5200" s="58">
        <v>9023776.3007112537</v>
      </c>
    </row>
    <row r="5201" spans="12:16" x14ac:dyDescent="0.3">
      <c r="L5201" s="26">
        <v>5192</v>
      </c>
      <c r="M5201" s="58">
        <v>0</v>
      </c>
      <c r="O5201" s="26">
        <v>5192</v>
      </c>
      <c r="P5201" s="58">
        <v>0</v>
      </c>
    </row>
    <row r="5202" spans="12:16" x14ac:dyDescent="0.3">
      <c r="L5202" s="26">
        <v>5193</v>
      </c>
      <c r="M5202" s="58">
        <v>4970642.8466069512</v>
      </c>
      <c r="O5202" s="26">
        <v>5193</v>
      </c>
      <c r="P5202" s="58">
        <v>4970642.8466069512</v>
      </c>
    </row>
    <row r="5203" spans="12:16" x14ac:dyDescent="0.3">
      <c r="L5203" s="26">
        <v>5194</v>
      </c>
      <c r="M5203" s="58">
        <v>11628498.535330871</v>
      </c>
      <c r="O5203" s="26">
        <v>5194</v>
      </c>
      <c r="P5203" s="58">
        <v>11628498.535330871</v>
      </c>
    </row>
    <row r="5204" spans="12:16" x14ac:dyDescent="0.3">
      <c r="L5204" s="26">
        <v>5195</v>
      </c>
      <c r="M5204" s="58">
        <v>13205092.974097149</v>
      </c>
      <c r="O5204" s="26">
        <v>5195</v>
      </c>
      <c r="P5204" s="58">
        <v>13205092.974097149</v>
      </c>
    </row>
    <row r="5205" spans="12:16" x14ac:dyDescent="0.3">
      <c r="L5205" s="26">
        <v>5196</v>
      </c>
      <c r="M5205" s="58">
        <v>16581545.038805801</v>
      </c>
      <c r="O5205" s="26">
        <v>5196</v>
      </c>
      <c r="P5205" s="58">
        <v>16581545.038805801</v>
      </c>
    </row>
    <row r="5206" spans="12:16" x14ac:dyDescent="0.3">
      <c r="L5206" s="26">
        <v>5197</v>
      </c>
      <c r="M5206" s="58">
        <v>0</v>
      </c>
      <c r="O5206" s="26">
        <v>5197</v>
      </c>
      <c r="P5206" s="58">
        <v>0</v>
      </c>
    </row>
    <row r="5207" spans="12:16" x14ac:dyDescent="0.3">
      <c r="L5207" s="26">
        <v>5198</v>
      </c>
      <c r="M5207" s="58">
        <v>0</v>
      </c>
      <c r="O5207" s="26">
        <v>5198</v>
      </c>
      <c r="P5207" s="58">
        <v>0</v>
      </c>
    </row>
    <row r="5208" spans="12:16" x14ac:dyDescent="0.3">
      <c r="L5208" s="26">
        <v>5199</v>
      </c>
      <c r="M5208" s="58">
        <v>0</v>
      </c>
      <c r="O5208" s="26">
        <v>5199</v>
      </c>
      <c r="P5208" s="58">
        <v>0</v>
      </c>
    </row>
    <row r="5209" spans="12:16" x14ac:dyDescent="0.3">
      <c r="L5209" s="26">
        <v>5200</v>
      </c>
      <c r="M5209" s="58">
        <v>6922148.3090121308</v>
      </c>
      <c r="O5209" s="26">
        <v>5200</v>
      </c>
      <c r="P5209" s="58">
        <v>6922148.3090121308</v>
      </c>
    </row>
    <row r="5210" spans="12:16" x14ac:dyDescent="0.3">
      <c r="L5210" s="26">
        <v>5201</v>
      </c>
      <c r="M5210" s="58">
        <v>29161506.76395084</v>
      </c>
      <c r="O5210" s="26">
        <v>5201</v>
      </c>
      <c r="P5210" s="58">
        <v>29161506.76395084</v>
      </c>
    </row>
    <row r="5211" spans="12:16" x14ac:dyDescent="0.3">
      <c r="L5211" s="26">
        <v>5202</v>
      </c>
      <c r="M5211" s="58">
        <v>21381437.314125016</v>
      </c>
      <c r="O5211" s="26">
        <v>5202</v>
      </c>
      <c r="P5211" s="58">
        <v>21381437.314125016</v>
      </c>
    </row>
    <row r="5212" spans="12:16" x14ac:dyDescent="0.3">
      <c r="L5212" s="26">
        <v>5203</v>
      </c>
      <c r="M5212" s="58">
        <v>0</v>
      </c>
      <c r="O5212" s="26">
        <v>5203</v>
      </c>
      <c r="P5212" s="58">
        <v>0</v>
      </c>
    </row>
    <row r="5213" spans="12:16" x14ac:dyDescent="0.3">
      <c r="L5213" s="26">
        <v>5204</v>
      </c>
      <c r="M5213" s="58">
        <v>21130029.906376656</v>
      </c>
      <c r="O5213" s="26">
        <v>5204</v>
      </c>
      <c r="P5213" s="58">
        <v>0</v>
      </c>
    </row>
    <row r="5214" spans="12:16" x14ac:dyDescent="0.3">
      <c r="L5214" s="26">
        <v>5205</v>
      </c>
      <c r="M5214" s="58">
        <v>37758508.703474864</v>
      </c>
      <c r="O5214" s="26">
        <v>5205</v>
      </c>
      <c r="P5214" s="58">
        <v>18372172.596085537</v>
      </c>
    </row>
    <row r="5215" spans="12:16" x14ac:dyDescent="0.3">
      <c r="L5215" s="26">
        <v>5206</v>
      </c>
      <c r="M5215" s="58">
        <v>4921118.2115272619</v>
      </c>
      <c r="O5215" s="26">
        <v>5206</v>
      </c>
      <c r="P5215" s="58">
        <v>4921118.2115272619</v>
      </c>
    </row>
    <row r="5216" spans="12:16" x14ac:dyDescent="0.3">
      <c r="L5216" s="26">
        <v>5207</v>
      </c>
      <c r="M5216" s="58">
        <v>33977884.967992499</v>
      </c>
      <c r="O5216" s="26">
        <v>5207</v>
      </c>
      <c r="P5216" s="58">
        <v>33977884.967992499</v>
      </c>
    </row>
    <row r="5217" spans="12:16" x14ac:dyDescent="0.3">
      <c r="L5217" s="26">
        <v>5208</v>
      </c>
      <c r="M5217" s="58">
        <v>0</v>
      </c>
      <c r="O5217" s="26">
        <v>5208</v>
      </c>
      <c r="P5217" s="58">
        <v>0</v>
      </c>
    </row>
    <row r="5218" spans="12:16" x14ac:dyDescent="0.3">
      <c r="L5218" s="26">
        <v>5209</v>
      </c>
      <c r="M5218" s="58">
        <v>0</v>
      </c>
      <c r="O5218" s="26">
        <v>5209</v>
      </c>
      <c r="P5218" s="58">
        <v>0</v>
      </c>
    </row>
    <row r="5219" spans="12:16" x14ac:dyDescent="0.3">
      <c r="L5219" s="26">
        <v>5210</v>
      </c>
      <c r="M5219" s="58">
        <v>26223247.911853697</v>
      </c>
      <c r="O5219" s="26">
        <v>5210</v>
      </c>
      <c r="P5219" s="58">
        <v>26223247.911853697</v>
      </c>
    </row>
    <row r="5220" spans="12:16" x14ac:dyDescent="0.3">
      <c r="L5220" s="26">
        <v>5211</v>
      </c>
      <c r="M5220" s="58">
        <v>14803877.60243977</v>
      </c>
      <c r="O5220" s="26">
        <v>5211</v>
      </c>
      <c r="P5220" s="58">
        <v>14803877.60243977</v>
      </c>
    </row>
    <row r="5221" spans="12:16" x14ac:dyDescent="0.3">
      <c r="L5221" s="26">
        <v>5212</v>
      </c>
      <c r="M5221" s="58">
        <v>18269637.677385446</v>
      </c>
      <c r="O5221" s="26">
        <v>5212</v>
      </c>
      <c r="P5221" s="58">
        <v>18269637.677385446</v>
      </c>
    </row>
    <row r="5222" spans="12:16" x14ac:dyDescent="0.3">
      <c r="L5222" s="26">
        <v>5213</v>
      </c>
      <c r="M5222" s="58">
        <v>13104931.205451339</v>
      </c>
      <c r="O5222" s="26">
        <v>5213</v>
      </c>
      <c r="P5222" s="58">
        <v>13104931.205451339</v>
      </c>
    </row>
    <row r="5223" spans="12:16" x14ac:dyDescent="0.3">
      <c r="L5223" s="26">
        <v>5214</v>
      </c>
      <c r="M5223" s="58">
        <v>10265648.008721536</v>
      </c>
      <c r="O5223" s="26">
        <v>5214</v>
      </c>
      <c r="P5223" s="58">
        <v>10265648.008721536</v>
      </c>
    </row>
    <row r="5224" spans="12:16" x14ac:dyDescent="0.3">
      <c r="L5224" s="26">
        <v>5215</v>
      </c>
      <c r="M5224" s="58">
        <v>0</v>
      </c>
      <c r="O5224" s="26">
        <v>5215</v>
      </c>
      <c r="P5224" s="58">
        <v>0</v>
      </c>
    </row>
    <row r="5225" spans="12:16" x14ac:dyDescent="0.3">
      <c r="L5225" s="26">
        <v>5216</v>
      </c>
      <c r="M5225" s="58">
        <v>9752549.7340368871</v>
      </c>
      <c r="O5225" s="26">
        <v>5216</v>
      </c>
      <c r="P5225" s="58">
        <v>9752549.7340368871</v>
      </c>
    </row>
    <row r="5226" spans="12:16" x14ac:dyDescent="0.3">
      <c r="L5226" s="26">
        <v>5217</v>
      </c>
      <c r="M5226" s="58">
        <v>0</v>
      </c>
      <c r="O5226" s="26">
        <v>5217</v>
      </c>
      <c r="P5226" s="58">
        <v>0</v>
      </c>
    </row>
    <row r="5227" spans="12:16" x14ac:dyDescent="0.3">
      <c r="L5227" s="26">
        <v>5218</v>
      </c>
      <c r="M5227" s="58">
        <v>17090560.399678484</v>
      </c>
      <c r="O5227" s="26">
        <v>5218</v>
      </c>
      <c r="P5227" s="58">
        <v>17090560.399678484</v>
      </c>
    </row>
    <row r="5228" spans="12:16" x14ac:dyDescent="0.3">
      <c r="L5228" s="26">
        <v>5219</v>
      </c>
      <c r="M5228" s="58">
        <v>0</v>
      </c>
      <c r="O5228" s="26">
        <v>5219</v>
      </c>
      <c r="P5228" s="58">
        <v>0</v>
      </c>
    </row>
    <row r="5229" spans="12:16" x14ac:dyDescent="0.3">
      <c r="L5229" s="26">
        <v>5220</v>
      </c>
      <c r="M5229" s="58">
        <v>0</v>
      </c>
      <c r="O5229" s="26">
        <v>5220</v>
      </c>
      <c r="P5229" s="58">
        <v>0</v>
      </c>
    </row>
    <row r="5230" spans="12:16" x14ac:dyDescent="0.3">
      <c r="L5230" s="26">
        <v>5221</v>
      </c>
      <c r="M5230" s="58">
        <v>0</v>
      </c>
      <c r="O5230" s="26">
        <v>5221</v>
      </c>
      <c r="P5230" s="58">
        <v>0</v>
      </c>
    </row>
    <row r="5231" spans="12:16" x14ac:dyDescent="0.3">
      <c r="L5231" s="26">
        <v>5222</v>
      </c>
      <c r="M5231" s="58">
        <v>0</v>
      </c>
      <c r="O5231" s="26">
        <v>5222</v>
      </c>
      <c r="P5231" s="58">
        <v>0</v>
      </c>
    </row>
    <row r="5232" spans="12:16" x14ac:dyDescent="0.3">
      <c r="L5232" s="26">
        <v>5223</v>
      </c>
      <c r="M5232" s="58">
        <v>18264303.391359556</v>
      </c>
      <c r="O5232" s="26">
        <v>5223</v>
      </c>
      <c r="P5232" s="58">
        <v>18264303.391359556</v>
      </c>
    </row>
    <row r="5233" spans="12:16" x14ac:dyDescent="0.3">
      <c r="L5233" s="26">
        <v>5224</v>
      </c>
      <c r="M5233" s="58">
        <v>0</v>
      </c>
      <c r="O5233" s="26">
        <v>5224</v>
      </c>
      <c r="P5233" s="58">
        <v>0</v>
      </c>
    </row>
    <row r="5234" spans="12:16" x14ac:dyDescent="0.3">
      <c r="L5234" s="26">
        <v>5225</v>
      </c>
      <c r="M5234" s="58">
        <v>0</v>
      </c>
      <c r="O5234" s="26">
        <v>5225</v>
      </c>
      <c r="P5234" s="58">
        <v>0</v>
      </c>
    </row>
    <row r="5235" spans="12:16" x14ac:dyDescent="0.3">
      <c r="L5235" s="26">
        <v>5226</v>
      </c>
      <c r="M5235" s="58">
        <v>0</v>
      </c>
      <c r="O5235" s="26">
        <v>5226</v>
      </c>
      <c r="P5235" s="58">
        <v>0</v>
      </c>
    </row>
    <row r="5236" spans="12:16" x14ac:dyDescent="0.3">
      <c r="L5236" s="26">
        <v>5227</v>
      </c>
      <c r="M5236" s="58">
        <v>0</v>
      </c>
      <c r="O5236" s="26">
        <v>5227</v>
      </c>
      <c r="P5236" s="58">
        <v>0</v>
      </c>
    </row>
    <row r="5237" spans="12:16" x14ac:dyDescent="0.3">
      <c r="L5237" s="26">
        <v>5228</v>
      </c>
      <c r="M5237" s="58">
        <v>0</v>
      </c>
      <c r="O5237" s="26">
        <v>5228</v>
      </c>
      <c r="P5237" s="58">
        <v>0</v>
      </c>
    </row>
    <row r="5238" spans="12:16" x14ac:dyDescent="0.3">
      <c r="L5238" s="26">
        <v>5229</v>
      </c>
      <c r="M5238" s="58">
        <v>0</v>
      </c>
      <c r="O5238" s="26">
        <v>5229</v>
      </c>
      <c r="P5238" s="58">
        <v>0</v>
      </c>
    </row>
    <row r="5239" spans="12:16" x14ac:dyDescent="0.3">
      <c r="L5239" s="26">
        <v>5230</v>
      </c>
      <c r="M5239" s="58">
        <v>8307146.8375342619</v>
      </c>
      <c r="O5239" s="26">
        <v>5230</v>
      </c>
      <c r="P5239" s="58">
        <v>8307146.8375342619</v>
      </c>
    </row>
    <row r="5240" spans="12:16" x14ac:dyDescent="0.3">
      <c r="L5240" s="26">
        <v>5231</v>
      </c>
      <c r="M5240" s="58">
        <v>0</v>
      </c>
      <c r="O5240" s="26">
        <v>5231</v>
      </c>
      <c r="P5240" s="58">
        <v>0</v>
      </c>
    </row>
    <row r="5241" spans="12:16" x14ac:dyDescent="0.3">
      <c r="L5241" s="26">
        <v>5232</v>
      </c>
      <c r="M5241" s="58">
        <v>9965926.8830836844</v>
      </c>
      <c r="O5241" s="26">
        <v>5232</v>
      </c>
      <c r="P5241" s="58">
        <v>9965926.8830836844</v>
      </c>
    </row>
    <row r="5242" spans="12:16" x14ac:dyDescent="0.3">
      <c r="L5242" s="26">
        <v>5233</v>
      </c>
      <c r="M5242" s="58">
        <v>10555862.492574887</v>
      </c>
      <c r="O5242" s="26">
        <v>5233</v>
      </c>
      <c r="P5242" s="58">
        <v>0</v>
      </c>
    </row>
    <row r="5243" spans="12:16" x14ac:dyDescent="0.3">
      <c r="L5243" s="26">
        <v>5234</v>
      </c>
      <c r="M5243" s="58">
        <v>14433823.391959174</v>
      </c>
      <c r="O5243" s="26">
        <v>5234</v>
      </c>
      <c r="P5243" s="58">
        <v>0</v>
      </c>
    </row>
    <row r="5244" spans="12:16" x14ac:dyDescent="0.3">
      <c r="L5244" s="26">
        <v>5235</v>
      </c>
      <c r="M5244" s="58">
        <v>0</v>
      </c>
      <c r="O5244" s="26">
        <v>5235</v>
      </c>
      <c r="P5244" s="58">
        <v>0</v>
      </c>
    </row>
    <row r="5245" spans="12:16" x14ac:dyDescent="0.3">
      <c r="L5245" s="26">
        <v>5236</v>
      </c>
      <c r="M5245" s="58">
        <v>0</v>
      </c>
      <c r="O5245" s="26">
        <v>5236</v>
      </c>
      <c r="P5245" s="58">
        <v>0</v>
      </c>
    </row>
    <row r="5246" spans="12:16" x14ac:dyDescent="0.3">
      <c r="L5246" s="26">
        <v>5237</v>
      </c>
      <c r="M5246" s="58">
        <v>55956461.530710042</v>
      </c>
      <c r="O5246" s="26">
        <v>5237</v>
      </c>
      <c r="P5246" s="58">
        <v>48129876.761817679</v>
      </c>
    </row>
    <row r="5247" spans="12:16" x14ac:dyDescent="0.3">
      <c r="L5247" s="26">
        <v>5238</v>
      </c>
      <c r="M5247" s="58">
        <v>0</v>
      </c>
      <c r="O5247" s="26">
        <v>5238</v>
      </c>
      <c r="P5247" s="58">
        <v>0</v>
      </c>
    </row>
    <row r="5248" spans="12:16" x14ac:dyDescent="0.3">
      <c r="L5248" s="26">
        <v>5239</v>
      </c>
      <c r="M5248" s="58">
        <v>0</v>
      </c>
      <c r="O5248" s="26">
        <v>5239</v>
      </c>
      <c r="P5248" s="58">
        <v>0</v>
      </c>
    </row>
    <row r="5249" spans="12:16" x14ac:dyDescent="0.3">
      <c r="L5249" s="26">
        <v>5240</v>
      </c>
      <c r="M5249" s="58">
        <v>5664752.5066950759</v>
      </c>
      <c r="O5249" s="26">
        <v>5240</v>
      </c>
      <c r="P5249" s="58">
        <v>5664752.5066950759</v>
      </c>
    </row>
    <row r="5250" spans="12:16" x14ac:dyDescent="0.3">
      <c r="L5250" s="26">
        <v>5241</v>
      </c>
      <c r="M5250" s="58">
        <v>26516014.647204973</v>
      </c>
      <c r="O5250" s="26">
        <v>5241</v>
      </c>
      <c r="P5250" s="58">
        <v>26516014.647204973</v>
      </c>
    </row>
    <row r="5251" spans="12:16" x14ac:dyDescent="0.3">
      <c r="L5251" s="26">
        <v>5242</v>
      </c>
      <c r="M5251" s="58">
        <v>0</v>
      </c>
      <c r="O5251" s="26">
        <v>5242</v>
      </c>
      <c r="P5251" s="58">
        <v>0</v>
      </c>
    </row>
    <row r="5252" spans="12:16" x14ac:dyDescent="0.3">
      <c r="L5252" s="26">
        <v>5243</v>
      </c>
      <c r="M5252" s="58">
        <v>0</v>
      </c>
      <c r="O5252" s="26">
        <v>5243</v>
      </c>
      <c r="P5252" s="58">
        <v>0</v>
      </c>
    </row>
    <row r="5253" spans="12:16" x14ac:dyDescent="0.3">
      <c r="L5253" s="26">
        <v>5244</v>
      </c>
      <c r="M5253" s="58">
        <v>0</v>
      </c>
      <c r="O5253" s="26">
        <v>5244</v>
      </c>
      <c r="P5253" s="58">
        <v>0</v>
      </c>
    </row>
    <row r="5254" spans="12:16" x14ac:dyDescent="0.3">
      <c r="L5254" s="26">
        <v>5245</v>
      </c>
      <c r="M5254" s="58">
        <v>37993341.291956887</v>
      </c>
      <c r="O5254" s="26">
        <v>5245</v>
      </c>
      <c r="P5254" s="58">
        <v>26120242.641095147</v>
      </c>
    </row>
    <row r="5255" spans="12:16" x14ac:dyDescent="0.3">
      <c r="L5255" s="26">
        <v>5246</v>
      </c>
      <c r="M5255" s="58">
        <v>0</v>
      </c>
      <c r="O5255" s="26">
        <v>5246</v>
      </c>
      <c r="P5255" s="58">
        <v>0</v>
      </c>
    </row>
    <row r="5256" spans="12:16" x14ac:dyDescent="0.3">
      <c r="L5256" s="26">
        <v>5247</v>
      </c>
      <c r="M5256" s="58">
        <v>34027552.714482874</v>
      </c>
      <c r="O5256" s="26">
        <v>5247</v>
      </c>
      <c r="P5256" s="58">
        <v>34027552.714482874</v>
      </c>
    </row>
    <row r="5257" spans="12:16" x14ac:dyDescent="0.3">
      <c r="L5257" s="26">
        <v>5248</v>
      </c>
      <c r="M5257" s="58">
        <v>0</v>
      </c>
      <c r="O5257" s="26">
        <v>5248</v>
      </c>
      <c r="P5257" s="58">
        <v>0</v>
      </c>
    </row>
    <row r="5258" spans="12:16" x14ac:dyDescent="0.3">
      <c r="L5258" s="26">
        <v>5249</v>
      </c>
      <c r="M5258" s="58">
        <v>31133448.22164401</v>
      </c>
      <c r="O5258" s="26">
        <v>5249</v>
      </c>
      <c r="P5258" s="58">
        <v>31133448.22164401</v>
      </c>
    </row>
    <row r="5259" spans="12:16" x14ac:dyDescent="0.3">
      <c r="L5259" s="26">
        <v>5250</v>
      </c>
      <c r="M5259" s="58">
        <v>13766682.870105766</v>
      </c>
      <c r="O5259" s="26">
        <v>5250</v>
      </c>
      <c r="P5259" s="58">
        <v>13766682.870105766</v>
      </c>
    </row>
    <row r="5260" spans="12:16" x14ac:dyDescent="0.3">
      <c r="L5260" s="26">
        <v>5251</v>
      </c>
      <c r="M5260" s="58">
        <v>24694950.566562001</v>
      </c>
      <c r="O5260" s="26">
        <v>5251</v>
      </c>
      <c r="P5260" s="58">
        <v>24694950.566562001</v>
      </c>
    </row>
    <row r="5261" spans="12:16" x14ac:dyDescent="0.3">
      <c r="L5261" s="26">
        <v>5252</v>
      </c>
      <c r="M5261" s="58">
        <v>0</v>
      </c>
      <c r="O5261" s="26">
        <v>5252</v>
      </c>
      <c r="P5261" s="58">
        <v>0</v>
      </c>
    </row>
    <row r="5262" spans="12:16" x14ac:dyDescent="0.3">
      <c r="L5262" s="26">
        <v>5253</v>
      </c>
      <c r="M5262" s="58">
        <v>0</v>
      </c>
      <c r="O5262" s="26">
        <v>5253</v>
      </c>
      <c r="P5262" s="58">
        <v>0</v>
      </c>
    </row>
    <row r="5263" spans="12:16" x14ac:dyDescent="0.3">
      <c r="L5263" s="26">
        <v>5254</v>
      </c>
      <c r="M5263" s="58">
        <v>25060497.903791796</v>
      </c>
      <c r="O5263" s="26">
        <v>5254</v>
      </c>
      <c r="P5263" s="58">
        <v>15894950.626337923</v>
      </c>
    </row>
    <row r="5264" spans="12:16" x14ac:dyDescent="0.3">
      <c r="L5264" s="26">
        <v>5255</v>
      </c>
      <c r="M5264" s="58">
        <v>20147282.964255281</v>
      </c>
      <c r="O5264" s="26">
        <v>5255</v>
      </c>
      <c r="P5264" s="58">
        <v>20147282.964255281</v>
      </c>
    </row>
    <row r="5265" spans="12:16" x14ac:dyDescent="0.3">
      <c r="L5265" s="26">
        <v>5256</v>
      </c>
      <c r="M5265" s="58">
        <v>29061504.269418776</v>
      </c>
      <c r="O5265" s="26">
        <v>5256</v>
      </c>
      <c r="P5265" s="58">
        <v>29061504.269418776</v>
      </c>
    </row>
    <row r="5266" spans="12:16" x14ac:dyDescent="0.3">
      <c r="L5266" s="26">
        <v>5257</v>
      </c>
      <c r="M5266" s="58">
        <v>11283777.479532002</v>
      </c>
      <c r="O5266" s="26">
        <v>5257</v>
      </c>
      <c r="P5266" s="58">
        <v>11283777.479532002</v>
      </c>
    </row>
    <row r="5267" spans="12:16" x14ac:dyDescent="0.3">
      <c r="L5267" s="26">
        <v>5258</v>
      </c>
      <c r="M5267" s="58">
        <v>15419531.475780353</v>
      </c>
      <c r="O5267" s="26">
        <v>5258</v>
      </c>
      <c r="P5267" s="58">
        <v>9452845.0315263532</v>
      </c>
    </row>
    <row r="5268" spans="12:16" x14ac:dyDescent="0.3">
      <c r="L5268" s="26">
        <v>5259</v>
      </c>
      <c r="M5268" s="58">
        <v>27307359.832926244</v>
      </c>
      <c r="O5268" s="26">
        <v>5259</v>
      </c>
      <c r="P5268" s="58">
        <v>21945145.543804694</v>
      </c>
    </row>
    <row r="5269" spans="12:16" x14ac:dyDescent="0.3">
      <c r="L5269" s="26">
        <v>5260</v>
      </c>
      <c r="M5269" s="58">
        <v>8908766.5810906217</v>
      </c>
      <c r="O5269" s="26">
        <v>5260</v>
      </c>
      <c r="P5269" s="58">
        <v>8908766.5810906217</v>
      </c>
    </row>
    <row r="5270" spans="12:16" x14ac:dyDescent="0.3">
      <c r="L5270" s="26">
        <v>5261</v>
      </c>
      <c r="M5270" s="58">
        <v>21272232.892592717</v>
      </c>
      <c r="O5270" s="26">
        <v>5261</v>
      </c>
      <c r="P5270" s="58">
        <v>21272232.892592717</v>
      </c>
    </row>
    <row r="5271" spans="12:16" x14ac:dyDescent="0.3">
      <c r="L5271" s="26">
        <v>5262</v>
      </c>
      <c r="M5271" s="58">
        <v>23568258.938209422</v>
      </c>
      <c r="O5271" s="26">
        <v>5262</v>
      </c>
      <c r="P5271" s="58">
        <v>23568258.938209422</v>
      </c>
    </row>
    <row r="5272" spans="12:16" x14ac:dyDescent="0.3">
      <c r="L5272" s="26">
        <v>5263</v>
      </c>
      <c r="M5272" s="58">
        <v>0</v>
      </c>
      <c r="O5272" s="26">
        <v>5263</v>
      </c>
      <c r="P5272" s="58">
        <v>0</v>
      </c>
    </row>
    <row r="5273" spans="12:16" x14ac:dyDescent="0.3">
      <c r="L5273" s="26">
        <v>5264</v>
      </c>
      <c r="M5273" s="58">
        <v>10647570.220825447</v>
      </c>
      <c r="O5273" s="26">
        <v>5264</v>
      </c>
      <c r="P5273" s="58">
        <v>10647570.220825447</v>
      </c>
    </row>
    <row r="5274" spans="12:16" x14ac:dyDescent="0.3">
      <c r="L5274" s="26">
        <v>5265</v>
      </c>
      <c r="M5274" s="58">
        <v>0</v>
      </c>
      <c r="O5274" s="26">
        <v>5265</v>
      </c>
      <c r="P5274" s="58">
        <v>0</v>
      </c>
    </row>
    <row r="5275" spans="12:16" x14ac:dyDescent="0.3">
      <c r="L5275" s="26">
        <v>5266</v>
      </c>
      <c r="M5275" s="58">
        <v>0</v>
      </c>
      <c r="O5275" s="26">
        <v>5266</v>
      </c>
      <c r="P5275" s="58">
        <v>0</v>
      </c>
    </row>
    <row r="5276" spans="12:16" x14ac:dyDescent="0.3">
      <c r="L5276" s="26">
        <v>5267</v>
      </c>
      <c r="M5276" s="58">
        <v>0</v>
      </c>
      <c r="O5276" s="26">
        <v>5267</v>
      </c>
      <c r="P5276" s="58">
        <v>0</v>
      </c>
    </row>
    <row r="5277" spans="12:16" x14ac:dyDescent="0.3">
      <c r="L5277" s="26">
        <v>5268</v>
      </c>
      <c r="M5277" s="58">
        <v>0</v>
      </c>
      <c r="O5277" s="26">
        <v>5268</v>
      </c>
      <c r="P5277" s="58">
        <v>0</v>
      </c>
    </row>
    <row r="5278" spans="12:16" x14ac:dyDescent="0.3">
      <c r="L5278" s="26">
        <v>5269</v>
      </c>
      <c r="M5278" s="58">
        <v>0</v>
      </c>
      <c r="O5278" s="26">
        <v>5269</v>
      </c>
      <c r="P5278" s="58">
        <v>0</v>
      </c>
    </row>
    <row r="5279" spans="12:16" x14ac:dyDescent="0.3">
      <c r="L5279" s="26">
        <v>5270</v>
      </c>
      <c r="M5279" s="58">
        <v>10681666.034435838</v>
      </c>
      <c r="O5279" s="26">
        <v>5270</v>
      </c>
      <c r="P5279" s="58">
        <v>10681666.034435838</v>
      </c>
    </row>
    <row r="5280" spans="12:16" x14ac:dyDescent="0.3">
      <c r="L5280" s="26">
        <v>5271</v>
      </c>
      <c r="M5280" s="58">
        <v>0</v>
      </c>
      <c r="O5280" s="26">
        <v>5271</v>
      </c>
      <c r="P5280" s="58">
        <v>0</v>
      </c>
    </row>
    <row r="5281" spans="12:16" x14ac:dyDescent="0.3">
      <c r="L5281" s="26">
        <v>5272</v>
      </c>
      <c r="M5281" s="58">
        <v>0</v>
      </c>
      <c r="O5281" s="26">
        <v>5272</v>
      </c>
      <c r="P5281" s="58">
        <v>0</v>
      </c>
    </row>
    <row r="5282" spans="12:16" x14ac:dyDescent="0.3">
      <c r="L5282" s="26">
        <v>5273</v>
      </c>
      <c r="M5282" s="58">
        <v>0</v>
      </c>
      <c r="O5282" s="26">
        <v>5273</v>
      </c>
      <c r="P5282" s="58">
        <v>0</v>
      </c>
    </row>
    <row r="5283" spans="12:16" x14ac:dyDescent="0.3">
      <c r="L5283" s="26">
        <v>5274</v>
      </c>
      <c r="M5283" s="58">
        <v>11667878.423401877</v>
      </c>
      <c r="O5283" s="26">
        <v>5274</v>
      </c>
      <c r="P5283" s="58">
        <v>11667878.423401877</v>
      </c>
    </row>
    <row r="5284" spans="12:16" x14ac:dyDescent="0.3">
      <c r="L5284" s="26">
        <v>5275</v>
      </c>
      <c r="M5284" s="58">
        <v>0</v>
      </c>
      <c r="O5284" s="26">
        <v>5275</v>
      </c>
      <c r="P5284" s="58">
        <v>0</v>
      </c>
    </row>
    <row r="5285" spans="12:16" x14ac:dyDescent="0.3">
      <c r="L5285" s="26">
        <v>5276</v>
      </c>
      <c r="M5285" s="58">
        <v>0</v>
      </c>
      <c r="O5285" s="26">
        <v>5276</v>
      </c>
      <c r="P5285" s="58">
        <v>0</v>
      </c>
    </row>
    <row r="5286" spans="12:16" x14ac:dyDescent="0.3">
      <c r="L5286" s="26">
        <v>5277</v>
      </c>
      <c r="M5286" s="58">
        <v>0</v>
      </c>
      <c r="O5286" s="26">
        <v>5277</v>
      </c>
      <c r="P5286" s="58">
        <v>0</v>
      </c>
    </row>
    <row r="5287" spans="12:16" x14ac:dyDescent="0.3">
      <c r="L5287" s="26">
        <v>5278</v>
      </c>
      <c r="M5287" s="58">
        <v>17133029.758180972</v>
      </c>
      <c r="O5287" s="26">
        <v>5278</v>
      </c>
      <c r="P5287" s="58">
        <v>17133029.758180972</v>
      </c>
    </row>
    <row r="5288" spans="12:16" x14ac:dyDescent="0.3">
      <c r="L5288" s="26">
        <v>5279</v>
      </c>
      <c r="M5288" s="58">
        <v>0</v>
      </c>
      <c r="O5288" s="26">
        <v>5279</v>
      </c>
      <c r="P5288" s="58">
        <v>0</v>
      </c>
    </row>
    <row r="5289" spans="12:16" x14ac:dyDescent="0.3">
      <c r="L5289" s="26">
        <v>5280</v>
      </c>
      <c r="M5289" s="58">
        <v>14617840.604289118</v>
      </c>
      <c r="O5289" s="26">
        <v>5280</v>
      </c>
      <c r="P5289" s="58">
        <v>6319414.0779623799</v>
      </c>
    </row>
    <row r="5290" spans="12:16" x14ac:dyDescent="0.3">
      <c r="L5290" s="26">
        <v>5281</v>
      </c>
      <c r="M5290" s="58">
        <v>5886008.6765983338</v>
      </c>
      <c r="O5290" s="26">
        <v>5281</v>
      </c>
      <c r="P5290" s="58">
        <v>5886008.6765983338</v>
      </c>
    </row>
    <row r="5291" spans="12:16" x14ac:dyDescent="0.3">
      <c r="L5291" s="26">
        <v>5282</v>
      </c>
      <c r="M5291" s="58">
        <v>0</v>
      </c>
      <c r="O5291" s="26">
        <v>5282</v>
      </c>
      <c r="P5291" s="58">
        <v>0</v>
      </c>
    </row>
    <row r="5292" spans="12:16" x14ac:dyDescent="0.3">
      <c r="L5292" s="26">
        <v>5283</v>
      </c>
      <c r="M5292" s="58">
        <v>0</v>
      </c>
      <c r="O5292" s="26">
        <v>5283</v>
      </c>
      <c r="P5292" s="58">
        <v>0</v>
      </c>
    </row>
    <row r="5293" spans="12:16" x14ac:dyDescent="0.3">
      <c r="L5293" s="26">
        <v>5284</v>
      </c>
      <c r="M5293" s="58">
        <v>17088157.474676043</v>
      </c>
      <c r="O5293" s="26">
        <v>5284</v>
      </c>
      <c r="P5293" s="58">
        <v>5623806.9272195725</v>
      </c>
    </row>
    <row r="5294" spans="12:16" x14ac:dyDescent="0.3">
      <c r="L5294" s="26">
        <v>5285</v>
      </c>
      <c r="M5294" s="58">
        <v>0</v>
      </c>
      <c r="O5294" s="26">
        <v>5285</v>
      </c>
      <c r="P5294" s="58">
        <v>0</v>
      </c>
    </row>
    <row r="5295" spans="12:16" x14ac:dyDescent="0.3">
      <c r="L5295" s="26">
        <v>5286</v>
      </c>
      <c r="M5295" s="58">
        <v>18989192.470803753</v>
      </c>
      <c r="O5295" s="26">
        <v>5286</v>
      </c>
      <c r="P5295" s="58">
        <v>0</v>
      </c>
    </row>
    <row r="5296" spans="12:16" x14ac:dyDescent="0.3">
      <c r="L5296" s="26">
        <v>5287</v>
      </c>
      <c r="M5296" s="58">
        <v>0</v>
      </c>
      <c r="O5296" s="26">
        <v>5287</v>
      </c>
      <c r="P5296" s="58">
        <v>0</v>
      </c>
    </row>
    <row r="5297" spans="12:16" x14ac:dyDescent="0.3">
      <c r="L5297" s="26">
        <v>5288</v>
      </c>
      <c r="M5297" s="58">
        <v>21001689.732573349</v>
      </c>
      <c r="O5297" s="26">
        <v>5288</v>
      </c>
      <c r="P5297" s="58">
        <v>21001689.732573349</v>
      </c>
    </row>
    <row r="5298" spans="12:16" x14ac:dyDescent="0.3">
      <c r="L5298" s="26">
        <v>5289</v>
      </c>
      <c r="M5298" s="58">
        <v>0</v>
      </c>
      <c r="O5298" s="26">
        <v>5289</v>
      </c>
      <c r="P5298" s="58">
        <v>0</v>
      </c>
    </row>
    <row r="5299" spans="12:16" x14ac:dyDescent="0.3">
      <c r="L5299" s="26">
        <v>5290</v>
      </c>
      <c r="M5299" s="58">
        <v>0</v>
      </c>
      <c r="O5299" s="26">
        <v>5290</v>
      </c>
      <c r="P5299" s="58">
        <v>0</v>
      </c>
    </row>
    <row r="5300" spans="12:16" x14ac:dyDescent="0.3">
      <c r="L5300" s="26">
        <v>5291</v>
      </c>
      <c r="M5300" s="58">
        <v>33508618.671037</v>
      </c>
      <c r="O5300" s="26">
        <v>5291</v>
      </c>
      <c r="P5300" s="58">
        <v>21691163.192326788</v>
      </c>
    </row>
    <row r="5301" spans="12:16" x14ac:dyDescent="0.3">
      <c r="L5301" s="26">
        <v>5292</v>
      </c>
      <c r="M5301" s="58">
        <v>21538549.069339812</v>
      </c>
      <c r="O5301" s="26">
        <v>5292</v>
      </c>
      <c r="P5301" s="58">
        <v>13084574.316923259</v>
      </c>
    </row>
    <row r="5302" spans="12:16" x14ac:dyDescent="0.3">
      <c r="L5302" s="26">
        <v>5293</v>
      </c>
      <c r="M5302" s="58">
        <v>0</v>
      </c>
      <c r="O5302" s="26">
        <v>5293</v>
      </c>
      <c r="P5302" s="58">
        <v>0</v>
      </c>
    </row>
    <row r="5303" spans="12:16" x14ac:dyDescent="0.3">
      <c r="L5303" s="26">
        <v>5294</v>
      </c>
      <c r="M5303" s="58">
        <v>0</v>
      </c>
      <c r="O5303" s="26">
        <v>5294</v>
      </c>
      <c r="P5303" s="58">
        <v>0</v>
      </c>
    </row>
    <row r="5304" spans="12:16" x14ac:dyDescent="0.3">
      <c r="L5304" s="26">
        <v>5295</v>
      </c>
      <c r="M5304" s="58">
        <v>0</v>
      </c>
      <c r="O5304" s="26">
        <v>5295</v>
      </c>
      <c r="P5304" s="58">
        <v>0</v>
      </c>
    </row>
    <row r="5305" spans="12:16" x14ac:dyDescent="0.3">
      <c r="L5305" s="26">
        <v>5296</v>
      </c>
      <c r="M5305" s="58">
        <v>0</v>
      </c>
      <c r="O5305" s="26">
        <v>5296</v>
      </c>
      <c r="P5305" s="58">
        <v>0</v>
      </c>
    </row>
    <row r="5306" spans="12:16" x14ac:dyDescent="0.3">
      <c r="L5306" s="26">
        <v>5297</v>
      </c>
      <c r="M5306" s="58">
        <v>0</v>
      </c>
      <c r="O5306" s="26">
        <v>5297</v>
      </c>
      <c r="P5306" s="58">
        <v>0</v>
      </c>
    </row>
    <row r="5307" spans="12:16" x14ac:dyDescent="0.3">
      <c r="L5307" s="26">
        <v>5298</v>
      </c>
      <c r="M5307" s="58">
        <v>0</v>
      </c>
      <c r="O5307" s="26">
        <v>5298</v>
      </c>
      <c r="P5307" s="58">
        <v>0</v>
      </c>
    </row>
    <row r="5308" spans="12:16" x14ac:dyDescent="0.3">
      <c r="L5308" s="26">
        <v>5299</v>
      </c>
      <c r="M5308" s="58">
        <v>0</v>
      </c>
      <c r="O5308" s="26">
        <v>5299</v>
      </c>
      <c r="P5308" s="58">
        <v>0</v>
      </c>
    </row>
    <row r="5309" spans="12:16" x14ac:dyDescent="0.3">
      <c r="L5309" s="26">
        <v>5300</v>
      </c>
      <c r="M5309" s="58">
        <v>0</v>
      </c>
      <c r="O5309" s="26">
        <v>5300</v>
      </c>
      <c r="P5309" s="58">
        <v>0</v>
      </c>
    </row>
    <row r="5310" spans="12:16" x14ac:dyDescent="0.3">
      <c r="L5310" s="26">
        <v>5301</v>
      </c>
      <c r="M5310" s="58">
        <v>4348958.0073867366</v>
      </c>
      <c r="O5310" s="26">
        <v>5301</v>
      </c>
      <c r="P5310" s="58">
        <v>4348958.0073867366</v>
      </c>
    </row>
    <row r="5311" spans="12:16" x14ac:dyDescent="0.3">
      <c r="L5311" s="26">
        <v>5302</v>
      </c>
      <c r="M5311" s="58">
        <v>0</v>
      </c>
      <c r="O5311" s="26">
        <v>5302</v>
      </c>
      <c r="P5311" s="58">
        <v>0</v>
      </c>
    </row>
    <row r="5312" spans="12:16" x14ac:dyDescent="0.3">
      <c r="L5312" s="26">
        <v>5303</v>
      </c>
      <c r="M5312" s="58">
        <v>0</v>
      </c>
      <c r="O5312" s="26">
        <v>5303</v>
      </c>
      <c r="P5312" s="58">
        <v>0</v>
      </c>
    </row>
    <row r="5313" spans="12:16" x14ac:dyDescent="0.3">
      <c r="L5313" s="26">
        <v>5304</v>
      </c>
      <c r="M5313" s="58">
        <v>0</v>
      </c>
      <c r="O5313" s="26">
        <v>5304</v>
      </c>
      <c r="P5313" s="58">
        <v>0</v>
      </c>
    </row>
    <row r="5314" spans="12:16" x14ac:dyDescent="0.3">
      <c r="L5314" s="26">
        <v>5305</v>
      </c>
      <c r="M5314" s="58">
        <v>0</v>
      </c>
      <c r="O5314" s="26">
        <v>5305</v>
      </c>
      <c r="P5314" s="58">
        <v>0</v>
      </c>
    </row>
    <row r="5315" spans="12:16" x14ac:dyDescent="0.3">
      <c r="L5315" s="26">
        <v>5306</v>
      </c>
      <c r="M5315" s="58">
        <v>0</v>
      </c>
      <c r="O5315" s="26">
        <v>5306</v>
      </c>
      <c r="P5315" s="58">
        <v>0</v>
      </c>
    </row>
    <row r="5316" spans="12:16" x14ac:dyDescent="0.3">
      <c r="L5316" s="26">
        <v>5307</v>
      </c>
      <c r="M5316" s="58">
        <v>7702885.7007229021</v>
      </c>
      <c r="O5316" s="26">
        <v>5307</v>
      </c>
      <c r="P5316" s="58">
        <v>7702885.7007229021</v>
      </c>
    </row>
    <row r="5317" spans="12:16" x14ac:dyDescent="0.3">
      <c r="L5317" s="26">
        <v>5308</v>
      </c>
      <c r="M5317" s="58">
        <v>0</v>
      </c>
      <c r="O5317" s="26">
        <v>5308</v>
      </c>
      <c r="P5317" s="58">
        <v>0</v>
      </c>
    </row>
    <row r="5318" spans="12:16" x14ac:dyDescent="0.3">
      <c r="L5318" s="26">
        <v>5309</v>
      </c>
      <c r="M5318" s="58">
        <v>0</v>
      </c>
      <c r="O5318" s="26">
        <v>5309</v>
      </c>
      <c r="P5318" s="58">
        <v>0</v>
      </c>
    </row>
    <row r="5319" spans="12:16" x14ac:dyDescent="0.3">
      <c r="L5319" s="26">
        <v>5310</v>
      </c>
      <c r="M5319" s="58">
        <v>9493067.097483417</v>
      </c>
      <c r="O5319" s="26">
        <v>5310</v>
      </c>
      <c r="P5319" s="58">
        <v>9493067.097483417</v>
      </c>
    </row>
    <row r="5320" spans="12:16" x14ac:dyDescent="0.3">
      <c r="L5320" s="26">
        <v>5311</v>
      </c>
      <c r="M5320" s="58">
        <v>12241587.562701089</v>
      </c>
      <c r="O5320" s="26">
        <v>5311</v>
      </c>
      <c r="P5320" s="58">
        <v>12241587.562701089</v>
      </c>
    </row>
    <row r="5321" spans="12:16" x14ac:dyDescent="0.3">
      <c r="L5321" s="26">
        <v>5312</v>
      </c>
      <c r="M5321" s="58">
        <v>0</v>
      </c>
      <c r="O5321" s="26">
        <v>5312</v>
      </c>
      <c r="P5321" s="58">
        <v>0</v>
      </c>
    </row>
    <row r="5322" spans="12:16" x14ac:dyDescent="0.3">
      <c r="L5322" s="26">
        <v>5313</v>
      </c>
      <c r="M5322" s="58">
        <v>0</v>
      </c>
      <c r="O5322" s="26">
        <v>5313</v>
      </c>
      <c r="P5322" s="58">
        <v>0</v>
      </c>
    </row>
    <row r="5323" spans="12:16" x14ac:dyDescent="0.3">
      <c r="L5323" s="26">
        <v>5314</v>
      </c>
      <c r="M5323" s="58">
        <v>0</v>
      </c>
      <c r="O5323" s="26">
        <v>5314</v>
      </c>
      <c r="P5323" s="58">
        <v>0</v>
      </c>
    </row>
    <row r="5324" spans="12:16" x14ac:dyDescent="0.3">
      <c r="L5324" s="26">
        <v>5315</v>
      </c>
      <c r="M5324" s="58">
        <v>0</v>
      </c>
      <c r="O5324" s="26">
        <v>5315</v>
      </c>
      <c r="P5324" s="58">
        <v>0</v>
      </c>
    </row>
    <row r="5325" spans="12:16" x14ac:dyDescent="0.3">
      <c r="L5325" s="26">
        <v>5316</v>
      </c>
      <c r="M5325" s="58">
        <v>10806892.08085892</v>
      </c>
      <c r="O5325" s="26">
        <v>5316</v>
      </c>
      <c r="P5325" s="58">
        <v>0</v>
      </c>
    </row>
    <row r="5326" spans="12:16" x14ac:dyDescent="0.3">
      <c r="L5326" s="26">
        <v>5317</v>
      </c>
      <c r="M5326" s="58">
        <v>0</v>
      </c>
      <c r="O5326" s="26">
        <v>5317</v>
      </c>
      <c r="P5326" s="58">
        <v>0</v>
      </c>
    </row>
    <row r="5327" spans="12:16" x14ac:dyDescent="0.3">
      <c r="L5327" s="26">
        <v>5318</v>
      </c>
      <c r="M5327" s="58">
        <v>0</v>
      </c>
      <c r="O5327" s="26">
        <v>5318</v>
      </c>
      <c r="P5327" s="58">
        <v>0</v>
      </c>
    </row>
    <row r="5328" spans="12:16" x14ac:dyDescent="0.3">
      <c r="L5328" s="26">
        <v>5319</v>
      </c>
      <c r="M5328" s="58">
        <v>26031090.562052611</v>
      </c>
      <c r="O5328" s="26">
        <v>5319</v>
      </c>
      <c r="P5328" s="58">
        <v>26031090.562052611</v>
      </c>
    </row>
    <row r="5329" spans="12:16" x14ac:dyDescent="0.3">
      <c r="L5329" s="26">
        <v>5320</v>
      </c>
      <c r="M5329" s="58">
        <v>22698917.444882002</v>
      </c>
      <c r="O5329" s="26">
        <v>5320</v>
      </c>
      <c r="P5329" s="58">
        <v>22698917.444882002</v>
      </c>
    </row>
    <row r="5330" spans="12:16" x14ac:dyDescent="0.3">
      <c r="L5330" s="26">
        <v>5321</v>
      </c>
      <c r="M5330" s="58">
        <v>0</v>
      </c>
      <c r="O5330" s="26">
        <v>5321</v>
      </c>
      <c r="P5330" s="58">
        <v>0</v>
      </c>
    </row>
    <row r="5331" spans="12:16" x14ac:dyDescent="0.3">
      <c r="L5331" s="26">
        <v>5322</v>
      </c>
      <c r="M5331" s="58">
        <v>0</v>
      </c>
      <c r="O5331" s="26">
        <v>5322</v>
      </c>
      <c r="P5331" s="58">
        <v>0</v>
      </c>
    </row>
    <row r="5332" spans="12:16" x14ac:dyDescent="0.3">
      <c r="L5332" s="26">
        <v>5323</v>
      </c>
      <c r="M5332" s="58">
        <v>0</v>
      </c>
      <c r="O5332" s="26">
        <v>5323</v>
      </c>
      <c r="P5332" s="58">
        <v>0</v>
      </c>
    </row>
    <row r="5333" spans="12:16" x14ac:dyDescent="0.3">
      <c r="L5333" s="26">
        <v>5324</v>
      </c>
      <c r="M5333" s="58">
        <v>21521289.161699429</v>
      </c>
      <c r="O5333" s="26">
        <v>5324</v>
      </c>
      <c r="P5333" s="58">
        <v>21521289.161699429</v>
      </c>
    </row>
    <row r="5334" spans="12:16" x14ac:dyDescent="0.3">
      <c r="L5334" s="26">
        <v>5325</v>
      </c>
      <c r="M5334" s="58">
        <v>13932721.228696216</v>
      </c>
      <c r="O5334" s="26">
        <v>5325</v>
      </c>
      <c r="P5334" s="58">
        <v>13932721.228696216</v>
      </c>
    </row>
    <row r="5335" spans="12:16" x14ac:dyDescent="0.3">
      <c r="L5335" s="26">
        <v>5326</v>
      </c>
      <c r="M5335" s="58">
        <v>0</v>
      </c>
      <c r="O5335" s="26">
        <v>5326</v>
      </c>
      <c r="P5335" s="58">
        <v>0</v>
      </c>
    </row>
    <row r="5336" spans="12:16" x14ac:dyDescent="0.3">
      <c r="L5336" s="26">
        <v>5327</v>
      </c>
      <c r="M5336" s="58">
        <v>0</v>
      </c>
      <c r="O5336" s="26">
        <v>5327</v>
      </c>
      <c r="P5336" s="58">
        <v>0</v>
      </c>
    </row>
    <row r="5337" spans="12:16" x14ac:dyDescent="0.3">
      <c r="L5337" s="26">
        <v>5328</v>
      </c>
      <c r="M5337" s="58">
        <v>22182629.56498253</v>
      </c>
      <c r="O5337" s="26">
        <v>5328</v>
      </c>
      <c r="P5337" s="58">
        <v>13994832.403905671</v>
      </c>
    </row>
    <row r="5338" spans="12:16" x14ac:dyDescent="0.3">
      <c r="L5338" s="26">
        <v>5329</v>
      </c>
      <c r="M5338" s="58">
        <v>13656385.477214711</v>
      </c>
      <c r="O5338" s="26">
        <v>5329</v>
      </c>
      <c r="P5338" s="58">
        <v>13656385.477214711</v>
      </c>
    </row>
    <row r="5339" spans="12:16" x14ac:dyDescent="0.3">
      <c r="L5339" s="26">
        <v>5330</v>
      </c>
      <c r="M5339" s="58">
        <v>0</v>
      </c>
      <c r="O5339" s="26">
        <v>5330</v>
      </c>
      <c r="P5339" s="58">
        <v>0</v>
      </c>
    </row>
    <row r="5340" spans="12:16" x14ac:dyDescent="0.3">
      <c r="L5340" s="26">
        <v>5331</v>
      </c>
      <c r="M5340" s="58">
        <v>0</v>
      </c>
      <c r="O5340" s="26">
        <v>5331</v>
      </c>
      <c r="P5340" s="58">
        <v>0</v>
      </c>
    </row>
    <row r="5341" spans="12:16" x14ac:dyDescent="0.3">
      <c r="L5341" s="26">
        <v>5332</v>
      </c>
      <c r="M5341" s="58">
        <v>27349047.838510942</v>
      </c>
      <c r="O5341" s="26">
        <v>5332</v>
      </c>
      <c r="P5341" s="58">
        <v>27349047.838510942</v>
      </c>
    </row>
    <row r="5342" spans="12:16" x14ac:dyDescent="0.3">
      <c r="L5342" s="26">
        <v>5333</v>
      </c>
      <c r="M5342" s="58">
        <v>12392633.837738382</v>
      </c>
      <c r="O5342" s="26">
        <v>5333</v>
      </c>
      <c r="P5342" s="58">
        <v>0</v>
      </c>
    </row>
    <row r="5343" spans="12:16" x14ac:dyDescent="0.3">
      <c r="L5343" s="26">
        <v>5334</v>
      </c>
      <c r="M5343" s="58">
        <v>9605457.2117991131</v>
      </c>
      <c r="O5343" s="26">
        <v>5334</v>
      </c>
      <c r="P5343" s="58">
        <v>9605457.2117991131</v>
      </c>
    </row>
    <row r="5344" spans="12:16" x14ac:dyDescent="0.3">
      <c r="L5344" s="26">
        <v>5335</v>
      </c>
      <c r="M5344" s="58">
        <v>18710819.886421889</v>
      </c>
      <c r="O5344" s="26">
        <v>5335</v>
      </c>
      <c r="P5344" s="58">
        <v>18710819.886421889</v>
      </c>
    </row>
    <row r="5345" spans="12:16" x14ac:dyDescent="0.3">
      <c r="L5345" s="26">
        <v>5336</v>
      </c>
      <c r="M5345" s="58">
        <v>0</v>
      </c>
      <c r="O5345" s="26">
        <v>5336</v>
      </c>
      <c r="P5345" s="58">
        <v>0</v>
      </c>
    </row>
    <row r="5346" spans="12:16" x14ac:dyDescent="0.3">
      <c r="L5346" s="26">
        <v>5337</v>
      </c>
      <c r="M5346" s="58">
        <v>0</v>
      </c>
      <c r="O5346" s="26">
        <v>5337</v>
      </c>
      <c r="P5346" s="58">
        <v>0</v>
      </c>
    </row>
    <row r="5347" spans="12:16" x14ac:dyDescent="0.3">
      <c r="L5347" s="26">
        <v>5338</v>
      </c>
      <c r="M5347" s="58">
        <v>0</v>
      </c>
      <c r="O5347" s="26">
        <v>5338</v>
      </c>
      <c r="P5347" s="58">
        <v>0</v>
      </c>
    </row>
    <row r="5348" spans="12:16" x14ac:dyDescent="0.3">
      <c r="L5348" s="26">
        <v>5339</v>
      </c>
      <c r="M5348" s="58">
        <v>0</v>
      </c>
      <c r="O5348" s="26">
        <v>5339</v>
      </c>
      <c r="P5348" s="58">
        <v>0</v>
      </c>
    </row>
    <row r="5349" spans="12:16" x14ac:dyDescent="0.3">
      <c r="L5349" s="26">
        <v>5340</v>
      </c>
      <c r="M5349" s="58">
        <v>0</v>
      </c>
      <c r="O5349" s="26">
        <v>5340</v>
      </c>
      <c r="P5349" s="58">
        <v>0</v>
      </c>
    </row>
    <row r="5350" spans="12:16" x14ac:dyDescent="0.3">
      <c r="L5350" s="26">
        <v>5341</v>
      </c>
      <c r="M5350" s="58">
        <v>0</v>
      </c>
      <c r="O5350" s="26">
        <v>5341</v>
      </c>
      <c r="P5350" s="58">
        <v>0</v>
      </c>
    </row>
    <row r="5351" spans="12:16" x14ac:dyDescent="0.3">
      <c r="L5351" s="26">
        <v>5342</v>
      </c>
      <c r="M5351" s="58">
        <v>11854518.274441669</v>
      </c>
      <c r="O5351" s="26">
        <v>5342</v>
      </c>
      <c r="P5351" s="58">
        <v>11854518.274441669</v>
      </c>
    </row>
    <row r="5352" spans="12:16" x14ac:dyDescent="0.3">
      <c r="L5352" s="26">
        <v>5343</v>
      </c>
      <c r="M5352" s="58">
        <v>0</v>
      </c>
      <c r="O5352" s="26">
        <v>5343</v>
      </c>
      <c r="P5352" s="58">
        <v>0</v>
      </c>
    </row>
    <row r="5353" spans="12:16" x14ac:dyDescent="0.3">
      <c r="L5353" s="26">
        <v>5344</v>
      </c>
      <c r="M5353" s="58">
        <v>0</v>
      </c>
      <c r="O5353" s="26">
        <v>5344</v>
      </c>
      <c r="P5353" s="58">
        <v>0</v>
      </c>
    </row>
    <row r="5354" spans="12:16" x14ac:dyDescent="0.3">
      <c r="L5354" s="26">
        <v>5345</v>
      </c>
      <c r="M5354" s="58">
        <v>8394618.434101047</v>
      </c>
      <c r="O5354" s="26">
        <v>5345</v>
      </c>
      <c r="P5354" s="58">
        <v>8394618.434101047</v>
      </c>
    </row>
    <row r="5355" spans="12:16" x14ac:dyDescent="0.3">
      <c r="L5355" s="26">
        <v>5346</v>
      </c>
      <c r="M5355" s="58">
        <v>11559402.533994161</v>
      </c>
      <c r="O5355" s="26">
        <v>5346</v>
      </c>
      <c r="P5355" s="58">
        <v>0</v>
      </c>
    </row>
    <row r="5356" spans="12:16" x14ac:dyDescent="0.3">
      <c r="L5356" s="26">
        <v>5347</v>
      </c>
      <c r="M5356" s="58">
        <v>19506125.359365672</v>
      </c>
      <c r="O5356" s="26">
        <v>5347</v>
      </c>
      <c r="P5356" s="58">
        <v>0</v>
      </c>
    </row>
    <row r="5357" spans="12:16" x14ac:dyDescent="0.3">
      <c r="L5357" s="26">
        <v>5348</v>
      </c>
      <c r="M5357" s="58">
        <v>17487820.794077668</v>
      </c>
      <c r="O5357" s="26">
        <v>5348</v>
      </c>
      <c r="P5357" s="58">
        <v>17487820.794077668</v>
      </c>
    </row>
    <row r="5358" spans="12:16" x14ac:dyDescent="0.3">
      <c r="L5358" s="26">
        <v>5349</v>
      </c>
      <c r="M5358" s="58">
        <v>7417584.1642186688</v>
      </c>
      <c r="O5358" s="26">
        <v>5349</v>
      </c>
      <c r="P5358" s="58">
        <v>0</v>
      </c>
    </row>
    <row r="5359" spans="12:16" x14ac:dyDescent="0.3">
      <c r="L5359" s="26">
        <v>5350</v>
      </c>
      <c r="M5359" s="58">
        <v>0</v>
      </c>
      <c r="O5359" s="26">
        <v>5350</v>
      </c>
      <c r="P5359" s="58">
        <v>0</v>
      </c>
    </row>
    <row r="5360" spans="12:16" x14ac:dyDescent="0.3">
      <c r="L5360" s="26">
        <v>5351</v>
      </c>
      <c r="M5360" s="58">
        <v>0</v>
      </c>
      <c r="O5360" s="26">
        <v>5351</v>
      </c>
      <c r="P5360" s="58">
        <v>0</v>
      </c>
    </row>
    <row r="5361" spans="12:16" x14ac:dyDescent="0.3">
      <c r="L5361" s="26">
        <v>5352</v>
      </c>
      <c r="M5361" s="58">
        <v>0</v>
      </c>
      <c r="O5361" s="26">
        <v>5352</v>
      </c>
      <c r="P5361" s="58">
        <v>0</v>
      </c>
    </row>
    <row r="5362" spans="12:16" x14ac:dyDescent="0.3">
      <c r="L5362" s="26">
        <v>5353</v>
      </c>
      <c r="M5362" s="58">
        <v>11343439.452247439</v>
      </c>
      <c r="O5362" s="26">
        <v>5353</v>
      </c>
      <c r="P5362" s="58">
        <v>11343439.452247439</v>
      </c>
    </row>
    <row r="5363" spans="12:16" x14ac:dyDescent="0.3">
      <c r="L5363" s="26">
        <v>5354</v>
      </c>
      <c r="M5363" s="58">
        <v>10081881.36036111</v>
      </c>
      <c r="O5363" s="26">
        <v>5354</v>
      </c>
      <c r="P5363" s="58">
        <v>0</v>
      </c>
    </row>
    <row r="5364" spans="12:16" x14ac:dyDescent="0.3">
      <c r="L5364" s="26">
        <v>5355</v>
      </c>
      <c r="M5364" s="58">
        <v>5620024.3906165315</v>
      </c>
      <c r="O5364" s="26">
        <v>5355</v>
      </c>
      <c r="P5364" s="58">
        <v>5620024.3906165315</v>
      </c>
    </row>
    <row r="5365" spans="12:16" x14ac:dyDescent="0.3">
      <c r="L5365" s="26">
        <v>5356</v>
      </c>
      <c r="M5365" s="58">
        <v>0</v>
      </c>
      <c r="O5365" s="26">
        <v>5356</v>
      </c>
      <c r="P5365" s="58">
        <v>0</v>
      </c>
    </row>
    <row r="5366" spans="12:16" x14ac:dyDescent="0.3">
      <c r="L5366" s="26">
        <v>5357</v>
      </c>
      <c r="M5366" s="58">
        <v>10400634.768771026</v>
      </c>
      <c r="O5366" s="26">
        <v>5357</v>
      </c>
      <c r="P5366" s="58">
        <v>10400634.768771026</v>
      </c>
    </row>
    <row r="5367" spans="12:16" x14ac:dyDescent="0.3">
      <c r="L5367" s="26">
        <v>5358</v>
      </c>
      <c r="M5367" s="58">
        <v>0</v>
      </c>
      <c r="O5367" s="26">
        <v>5358</v>
      </c>
      <c r="P5367" s="58">
        <v>0</v>
      </c>
    </row>
    <row r="5368" spans="12:16" x14ac:dyDescent="0.3">
      <c r="L5368" s="26">
        <v>5359</v>
      </c>
      <c r="M5368" s="58">
        <v>0</v>
      </c>
      <c r="O5368" s="26">
        <v>5359</v>
      </c>
      <c r="P5368" s="58">
        <v>0</v>
      </c>
    </row>
    <row r="5369" spans="12:16" x14ac:dyDescent="0.3">
      <c r="L5369" s="26">
        <v>5360</v>
      </c>
      <c r="M5369" s="58">
        <v>0</v>
      </c>
      <c r="O5369" s="26">
        <v>5360</v>
      </c>
      <c r="P5369" s="58">
        <v>0</v>
      </c>
    </row>
    <row r="5370" spans="12:16" x14ac:dyDescent="0.3">
      <c r="L5370" s="26">
        <v>5361</v>
      </c>
      <c r="M5370" s="58">
        <v>0</v>
      </c>
      <c r="O5370" s="26">
        <v>5361</v>
      </c>
      <c r="P5370" s="58">
        <v>0</v>
      </c>
    </row>
    <row r="5371" spans="12:16" x14ac:dyDescent="0.3">
      <c r="L5371" s="26">
        <v>5362</v>
      </c>
      <c r="M5371" s="58">
        <v>0</v>
      </c>
      <c r="O5371" s="26">
        <v>5362</v>
      </c>
      <c r="P5371" s="58">
        <v>0</v>
      </c>
    </row>
    <row r="5372" spans="12:16" x14ac:dyDescent="0.3">
      <c r="L5372" s="26">
        <v>5363</v>
      </c>
      <c r="M5372" s="58">
        <v>26095792.754697934</v>
      </c>
      <c r="O5372" s="26">
        <v>5363</v>
      </c>
      <c r="P5372" s="58">
        <v>26095792.754697934</v>
      </c>
    </row>
    <row r="5373" spans="12:16" x14ac:dyDescent="0.3">
      <c r="L5373" s="26">
        <v>5364</v>
      </c>
      <c r="M5373" s="58">
        <v>0</v>
      </c>
      <c r="O5373" s="26">
        <v>5364</v>
      </c>
      <c r="P5373" s="58">
        <v>0</v>
      </c>
    </row>
    <row r="5374" spans="12:16" x14ac:dyDescent="0.3">
      <c r="L5374" s="26">
        <v>5365</v>
      </c>
      <c r="M5374" s="58">
        <v>0</v>
      </c>
      <c r="O5374" s="26">
        <v>5365</v>
      </c>
      <c r="P5374" s="58">
        <v>0</v>
      </c>
    </row>
    <row r="5375" spans="12:16" x14ac:dyDescent="0.3">
      <c r="L5375" s="26">
        <v>5366</v>
      </c>
      <c r="M5375" s="58">
        <v>0</v>
      </c>
      <c r="O5375" s="26">
        <v>5366</v>
      </c>
      <c r="P5375" s="58">
        <v>0</v>
      </c>
    </row>
    <row r="5376" spans="12:16" x14ac:dyDescent="0.3">
      <c r="L5376" s="26">
        <v>5367</v>
      </c>
      <c r="M5376" s="58">
        <v>0</v>
      </c>
      <c r="O5376" s="26">
        <v>5367</v>
      </c>
      <c r="P5376" s="58">
        <v>0</v>
      </c>
    </row>
    <row r="5377" spans="12:16" x14ac:dyDescent="0.3">
      <c r="L5377" s="26">
        <v>5368</v>
      </c>
      <c r="M5377" s="58">
        <v>0</v>
      </c>
      <c r="O5377" s="26">
        <v>5368</v>
      </c>
      <c r="P5377" s="58">
        <v>0</v>
      </c>
    </row>
    <row r="5378" spans="12:16" x14ac:dyDescent="0.3">
      <c r="L5378" s="26">
        <v>5369</v>
      </c>
      <c r="M5378" s="58">
        <v>12026932.675997432</v>
      </c>
      <c r="O5378" s="26">
        <v>5369</v>
      </c>
      <c r="P5378" s="58">
        <v>0</v>
      </c>
    </row>
    <row r="5379" spans="12:16" x14ac:dyDescent="0.3">
      <c r="L5379" s="26">
        <v>5370</v>
      </c>
      <c r="M5379" s="58">
        <v>34333012.885294408</v>
      </c>
      <c r="O5379" s="26">
        <v>5370</v>
      </c>
      <c r="P5379" s="58">
        <v>34333012.885294408</v>
      </c>
    </row>
    <row r="5380" spans="12:16" x14ac:dyDescent="0.3">
      <c r="L5380" s="26">
        <v>5371</v>
      </c>
      <c r="M5380" s="58">
        <v>22848246.872602262</v>
      </c>
      <c r="O5380" s="26">
        <v>5371</v>
      </c>
      <c r="P5380" s="58">
        <v>22848246.872602262</v>
      </c>
    </row>
    <row r="5381" spans="12:16" x14ac:dyDescent="0.3">
      <c r="L5381" s="26">
        <v>5372</v>
      </c>
      <c r="M5381" s="58">
        <v>0</v>
      </c>
      <c r="O5381" s="26">
        <v>5372</v>
      </c>
      <c r="P5381" s="58">
        <v>0</v>
      </c>
    </row>
    <row r="5382" spans="12:16" x14ac:dyDescent="0.3">
      <c r="L5382" s="26">
        <v>5373</v>
      </c>
      <c r="M5382" s="58">
        <v>31345819.502592489</v>
      </c>
      <c r="O5382" s="26">
        <v>5373</v>
      </c>
      <c r="P5382" s="58">
        <v>31345819.502592489</v>
      </c>
    </row>
    <row r="5383" spans="12:16" x14ac:dyDescent="0.3">
      <c r="L5383" s="26">
        <v>5374</v>
      </c>
      <c r="M5383" s="58">
        <v>16071529.137704205</v>
      </c>
      <c r="O5383" s="26">
        <v>5374</v>
      </c>
      <c r="P5383" s="58">
        <v>0</v>
      </c>
    </row>
    <row r="5384" spans="12:16" x14ac:dyDescent="0.3">
      <c r="L5384" s="26">
        <v>5375</v>
      </c>
      <c r="M5384" s="58">
        <v>10726522.289214997</v>
      </c>
      <c r="O5384" s="26">
        <v>5375</v>
      </c>
      <c r="P5384" s="58">
        <v>0</v>
      </c>
    </row>
    <row r="5385" spans="12:16" x14ac:dyDescent="0.3">
      <c r="L5385" s="26">
        <v>5376</v>
      </c>
      <c r="M5385" s="58">
        <v>0</v>
      </c>
      <c r="O5385" s="26">
        <v>5376</v>
      </c>
      <c r="P5385" s="58">
        <v>0</v>
      </c>
    </row>
    <row r="5386" spans="12:16" x14ac:dyDescent="0.3">
      <c r="L5386" s="26">
        <v>5377</v>
      </c>
      <c r="M5386" s="58">
        <v>19448600.325904172</v>
      </c>
      <c r="O5386" s="26">
        <v>5377</v>
      </c>
      <c r="P5386" s="58">
        <v>19448600.325904172</v>
      </c>
    </row>
    <row r="5387" spans="12:16" x14ac:dyDescent="0.3">
      <c r="L5387" s="26">
        <v>5378</v>
      </c>
      <c r="M5387" s="58">
        <v>16838703.235695254</v>
      </c>
      <c r="O5387" s="26">
        <v>5378</v>
      </c>
      <c r="P5387" s="58">
        <v>16838703.235695254</v>
      </c>
    </row>
    <row r="5388" spans="12:16" x14ac:dyDescent="0.3">
      <c r="L5388" s="26">
        <v>5379</v>
      </c>
      <c r="M5388" s="58">
        <v>17000136.722848836</v>
      </c>
      <c r="O5388" s="26">
        <v>5379</v>
      </c>
      <c r="P5388" s="58">
        <v>17000136.722848836</v>
      </c>
    </row>
    <row r="5389" spans="12:16" x14ac:dyDescent="0.3">
      <c r="L5389" s="26">
        <v>5380</v>
      </c>
      <c r="M5389" s="58">
        <v>0</v>
      </c>
      <c r="O5389" s="26">
        <v>5380</v>
      </c>
      <c r="P5389" s="58">
        <v>0</v>
      </c>
    </row>
    <row r="5390" spans="12:16" x14ac:dyDescent="0.3">
      <c r="L5390" s="26">
        <v>5381</v>
      </c>
      <c r="M5390" s="58">
        <v>20167805.906655975</v>
      </c>
      <c r="O5390" s="26">
        <v>5381</v>
      </c>
      <c r="P5390" s="58">
        <v>0</v>
      </c>
    </row>
    <row r="5391" spans="12:16" x14ac:dyDescent="0.3">
      <c r="L5391" s="26">
        <v>5382</v>
      </c>
      <c r="M5391" s="58">
        <v>0</v>
      </c>
      <c r="O5391" s="26">
        <v>5382</v>
      </c>
      <c r="P5391" s="58">
        <v>0</v>
      </c>
    </row>
    <row r="5392" spans="12:16" x14ac:dyDescent="0.3">
      <c r="L5392" s="26">
        <v>5383</v>
      </c>
      <c r="M5392" s="58">
        <v>0</v>
      </c>
      <c r="O5392" s="26">
        <v>5383</v>
      </c>
      <c r="P5392" s="58">
        <v>0</v>
      </c>
    </row>
    <row r="5393" spans="12:16" x14ac:dyDescent="0.3">
      <c r="L5393" s="26">
        <v>5384</v>
      </c>
      <c r="M5393" s="58">
        <v>3903177.9576537148</v>
      </c>
      <c r="O5393" s="26">
        <v>5384</v>
      </c>
      <c r="P5393" s="58">
        <v>3903177.9576537148</v>
      </c>
    </row>
    <row r="5394" spans="12:16" x14ac:dyDescent="0.3">
      <c r="L5394" s="26">
        <v>5385</v>
      </c>
      <c r="M5394" s="58">
        <v>38477201.673959792</v>
      </c>
      <c r="O5394" s="26">
        <v>5385</v>
      </c>
      <c r="P5394" s="58">
        <v>18986966.904928569</v>
      </c>
    </row>
    <row r="5395" spans="12:16" x14ac:dyDescent="0.3">
      <c r="L5395" s="26">
        <v>5386</v>
      </c>
      <c r="M5395" s="58">
        <v>14712655.216734638</v>
      </c>
      <c r="O5395" s="26">
        <v>5386</v>
      </c>
      <c r="P5395" s="58">
        <v>14712655.216734638</v>
      </c>
    </row>
    <row r="5396" spans="12:16" x14ac:dyDescent="0.3">
      <c r="L5396" s="26">
        <v>5387</v>
      </c>
      <c r="M5396" s="58">
        <v>31448578.401011698</v>
      </c>
      <c r="O5396" s="26">
        <v>5387</v>
      </c>
      <c r="P5396" s="58">
        <v>10660122.433240121</v>
      </c>
    </row>
    <row r="5397" spans="12:16" x14ac:dyDescent="0.3">
      <c r="L5397" s="26">
        <v>5388</v>
      </c>
      <c r="M5397" s="58">
        <v>0</v>
      </c>
      <c r="O5397" s="26">
        <v>5388</v>
      </c>
      <c r="P5397" s="58">
        <v>0</v>
      </c>
    </row>
    <row r="5398" spans="12:16" x14ac:dyDescent="0.3">
      <c r="L5398" s="26">
        <v>5389</v>
      </c>
      <c r="M5398" s="58">
        <v>0</v>
      </c>
      <c r="O5398" s="26">
        <v>5389</v>
      </c>
      <c r="P5398" s="58">
        <v>0</v>
      </c>
    </row>
    <row r="5399" spans="12:16" x14ac:dyDescent="0.3">
      <c r="L5399" s="26">
        <v>5390</v>
      </c>
      <c r="M5399" s="58">
        <v>0</v>
      </c>
      <c r="O5399" s="26">
        <v>5390</v>
      </c>
      <c r="P5399" s="58">
        <v>0</v>
      </c>
    </row>
    <row r="5400" spans="12:16" x14ac:dyDescent="0.3">
      <c r="L5400" s="26">
        <v>5391</v>
      </c>
      <c r="M5400" s="58">
        <v>0</v>
      </c>
      <c r="O5400" s="26">
        <v>5391</v>
      </c>
      <c r="P5400" s="58">
        <v>0</v>
      </c>
    </row>
    <row r="5401" spans="12:16" x14ac:dyDescent="0.3">
      <c r="L5401" s="26">
        <v>5392</v>
      </c>
      <c r="M5401" s="58">
        <v>0</v>
      </c>
      <c r="O5401" s="26">
        <v>5392</v>
      </c>
      <c r="P5401" s="58">
        <v>0</v>
      </c>
    </row>
    <row r="5402" spans="12:16" x14ac:dyDescent="0.3">
      <c r="L5402" s="26">
        <v>5393</v>
      </c>
      <c r="M5402" s="58">
        <v>0</v>
      </c>
      <c r="O5402" s="26">
        <v>5393</v>
      </c>
      <c r="P5402" s="58">
        <v>0</v>
      </c>
    </row>
    <row r="5403" spans="12:16" x14ac:dyDescent="0.3">
      <c r="L5403" s="26">
        <v>5394</v>
      </c>
      <c r="M5403" s="58">
        <v>0</v>
      </c>
      <c r="O5403" s="26">
        <v>5394</v>
      </c>
      <c r="P5403" s="58">
        <v>0</v>
      </c>
    </row>
    <row r="5404" spans="12:16" x14ac:dyDescent="0.3">
      <c r="L5404" s="26">
        <v>5395</v>
      </c>
      <c r="M5404" s="58">
        <v>13586630.810578713</v>
      </c>
      <c r="O5404" s="26">
        <v>5395</v>
      </c>
      <c r="P5404" s="58">
        <v>0</v>
      </c>
    </row>
    <row r="5405" spans="12:16" x14ac:dyDescent="0.3">
      <c r="L5405" s="26">
        <v>5396</v>
      </c>
      <c r="M5405" s="58">
        <v>14433461.813412346</v>
      </c>
      <c r="O5405" s="26">
        <v>5396</v>
      </c>
      <c r="P5405" s="58">
        <v>14433461.813412346</v>
      </c>
    </row>
    <row r="5406" spans="12:16" x14ac:dyDescent="0.3">
      <c r="L5406" s="26">
        <v>5397</v>
      </c>
      <c r="M5406" s="58">
        <v>0</v>
      </c>
      <c r="O5406" s="26">
        <v>5397</v>
      </c>
      <c r="P5406" s="58">
        <v>0</v>
      </c>
    </row>
    <row r="5407" spans="12:16" x14ac:dyDescent="0.3">
      <c r="L5407" s="26">
        <v>5398</v>
      </c>
      <c r="M5407" s="58">
        <v>27922661.222160865</v>
      </c>
      <c r="O5407" s="26">
        <v>5398</v>
      </c>
      <c r="P5407" s="58">
        <v>27922661.222160865</v>
      </c>
    </row>
    <row r="5408" spans="12:16" x14ac:dyDescent="0.3">
      <c r="L5408" s="26">
        <v>5399</v>
      </c>
      <c r="M5408" s="58">
        <v>9995005.5494591221</v>
      </c>
      <c r="O5408" s="26">
        <v>5399</v>
      </c>
      <c r="P5408" s="58">
        <v>9995005.5494591221</v>
      </c>
    </row>
    <row r="5409" spans="12:16" x14ac:dyDescent="0.3">
      <c r="L5409" s="26">
        <v>5400</v>
      </c>
      <c r="M5409" s="58">
        <v>0</v>
      </c>
      <c r="O5409" s="26">
        <v>5400</v>
      </c>
      <c r="P5409" s="58">
        <v>0</v>
      </c>
    </row>
    <row r="5410" spans="12:16" x14ac:dyDescent="0.3">
      <c r="L5410" s="26">
        <v>5401</v>
      </c>
      <c r="M5410" s="58">
        <v>0</v>
      </c>
      <c r="O5410" s="26">
        <v>5401</v>
      </c>
      <c r="P5410" s="58">
        <v>0</v>
      </c>
    </row>
    <row r="5411" spans="12:16" x14ac:dyDescent="0.3">
      <c r="L5411" s="26">
        <v>5402</v>
      </c>
      <c r="M5411" s="58">
        <v>23930593.910096589</v>
      </c>
      <c r="O5411" s="26">
        <v>5402</v>
      </c>
      <c r="P5411" s="58">
        <v>0</v>
      </c>
    </row>
    <row r="5412" spans="12:16" x14ac:dyDescent="0.3">
      <c r="L5412" s="26">
        <v>5403</v>
      </c>
      <c r="M5412" s="58">
        <v>0</v>
      </c>
      <c r="O5412" s="26">
        <v>5403</v>
      </c>
      <c r="P5412" s="58">
        <v>0</v>
      </c>
    </row>
    <row r="5413" spans="12:16" x14ac:dyDescent="0.3">
      <c r="L5413" s="26">
        <v>5404</v>
      </c>
      <c r="M5413" s="58">
        <v>12827596.091191104</v>
      </c>
      <c r="O5413" s="26">
        <v>5404</v>
      </c>
      <c r="P5413" s="58">
        <v>12827596.091191104</v>
      </c>
    </row>
    <row r="5414" spans="12:16" x14ac:dyDescent="0.3">
      <c r="L5414" s="26">
        <v>5405</v>
      </c>
      <c r="M5414" s="58">
        <v>0</v>
      </c>
      <c r="O5414" s="26">
        <v>5405</v>
      </c>
      <c r="P5414" s="58">
        <v>0</v>
      </c>
    </row>
    <row r="5415" spans="12:16" x14ac:dyDescent="0.3">
      <c r="L5415" s="26">
        <v>5406</v>
      </c>
      <c r="M5415" s="58">
        <v>30251433.342640478</v>
      </c>
      <c r="O5415" s="26">
        <v>5406</v>
      </c>
      <c r="P5415" s="58">
        <v>30251433.342640478</v>
      </c>
    </row>
    <row r="5416" spans="12:16" x14ac:dyDescent="0.3">
      <c r="L5416" s="26">
        <v>5407</v>
      </c>
      <c r="M5416" s="58">
        <v>0</v>
      </c>
      <c r="O5416" s="26">
        <v>5407</v>
      </c>
      <c r="P5416" s="58">
        <v>0</v>
      </c>
    </row>
    <row r="5417" spans="12:16" x14ac:dyDescent="0.3">
      <c r="L5417" s="26">
        <v>5408</v>
      </c>
      <c r="M5417" s="58">
        <v>0</v>
      </c>
      <c r="O5417" s="26">
        <v>5408</v>
      </c>
      <c r="P5417" s="58">
        <v>0</v>
      </c>
    </row>
    <row r="5418" spans="12:16" x14ac:dyDescent="0.3">
      <c r="L5418" s="26">
        <v>5409</v>
      </c>
      <c r="M5418" s="58">
        <v>12434777.756108498</v>
      </c>
      <c r="O5418" s="26">
        <v>5409</v>
      </c>
      <c r="P5418" s="58">
        <v>12434777.756108498</v>
      </c>
    </row>
    <row r="5419" spans="12:16" x14ac:dyDescent="0.3">
      <c r="L5419" s="26">
        <v>5410</v>
      </c>
      <c r="M5419" s="58">
        <v>33526068.789573286</v>
      </c>
      <c r="O5419" s="26">
        <v>5410</v>
      </c>
      <c r="P5419" s="58">
        <v>33526068.789573286</v>
      </c>
    </row>
    <row r="5420" spans="12:16" x14ac:dyDescent="0.3">
      <c r="L5420" s="26">
        <v>5411</v>
      </c>
      <c r="M5420" s="58">
        <v>10341662.510284636</v>
      </c>
      <c r="O5420" s="26">
        <v>5411</v>
      </c>
      <c r="P5420" s="58">
        <v>0</v>
      </c>
    </row>
    <row r="5421" spans="12:16" x14ac:dyDescent="0.3">
      <c r="L5421" s="26">
        <v>5412</v>
      </c>
      <c r="M5421" s="58">
        <v>0</v>
      </c>
      <c r="O5421" s="26">
        <v>5412</v>
      </c>
      <c r="P5421" s="58">
        <v>0</v>
      </c>
    </row>
    <row r="5422" spans="12:16" x14ac:dyDescent="0.3">
      <c r="L5422" s="26">
        <v>5413</v>
      </c>
      <c r="M5422" s="58">
        <v>10781323.110178525</v>
      </c>
      <c r="O5422" s="26">
        <v>5413</v>
      </c>
      <c r="P5422" s="58">
        <v>10781323.110178525</v>
      </c>
    </row>
    <row r="5423" spans="12:16" x14ac:dyDescent="0.3">
      <c r="L5423" s="26">
        <v>5414</v>
      </c>
      <c r="M5423" s="58">
        <v>5928103.9575617677</v>
      </c>
      <c r="O5423" s="26">
        <v>5414</v>
      </c>
      <c r="P5423" s="58">
        <v>5928103.9575617677</v>
      </c>
    </row>
    <row r="5424" spans="12:16" x14ac:dyDescent="0.3">
      <c r="L5424" s="26">
        <v>5415</v>
      </c>
      <c r="M5424" s="58">
        <v>10122412.279318281</v>
      </c>
      <c r="O5424" s="26">
        <v>5415</v>
      </c>
      <c r="P5424" s="58">
        <v>10122412.279318281</v>
      </c>
    </row>
    <row r="5425" spans="12:16" x14ac:dyDescent="0.3">
      <c r="L5425" s="26">
        <v>5416</v>
      </c>
      <c r="M5425" s="58">
        <v>26567410.549493182</v>
      </c>
      <c r="O5425" s="26">
        <v>5416</v>
      </c>
      <c r="P5425" s="58">
        <v>26567410.549493182</v>
      </c>
    </row>
    <row r="5426" spans="12:16" x14ac:dyDescent="0.3">
      <c r="L5426" s="26">
        <v>5417</v>
      </c>
      <c r="M5426" s="58">
        <v>8847727.3771738764</v>
      </c>
      <c r="O5426" s="26">
        <v>5417</v>
      </c>
      <c r="P5426" s="58">
        <v>8847727.3771738764</v>
      </c>
    </row>
    <row r="5427" spans="12:16" x14ac:dyDescent="0.3">
      <c r="L5427" s="26">
        <v>5418</v>
      </c>
      <c r="M5427" s="58">
        <v>0</v>
      </c>
      <c r="O5427" s="26">
        <v>5418</v>
      </c>
      <c r="P5427" s="58">
        <v>0</v>
      </c>
    </row>
    <row r="5428" spans="12:16" x14ac:dyDescent="0.3">
      <c r="L5428" s="26">
        <v>5419</v>
      </c>
      <c r="M5428" s="58">
        <v>0</v>
      </c>
      <c r="O5428" s="26">
        <v>5419</v>
      </c>
      <c r="P5428" s="58">
        <v>0</v>
      </c>
    </row>
    <row r="5429" spans="12:16" x14ac:dyDescent="0.3">
      <c r="L5429" s="26">
        <v>5420</v>
      </c>
      <c r="M5429" s="58">
        <v>20326165.711988069</v>
      </c>
      <c r="O5429" s="26">
        <v>5420</v>
      </c>
      <c r="P5429" s="58">
        <v>20326165.711988069</v>
      </c>
    </row>
    <row r="5430" spans="12:16" x14ac:dyDescent="0.3">
      <c r="L5430" s="26">
        <v>5421</v>
      </c>
      <c r="M5430" s="58">
        <v>9598685.8841320015</v>
      </c>
      <c r="O5430" s="26">
        <v>5421</v>
      </c>
      <c r="P5430" s="58">
        <v>9598685.8841320015</v>
      </c>
    </row>
    <row r="5431" spans="12:16" x14ac:dyDescent="0.3">
      <c r="L5431" s="26">
        <v>5422</v>
      </c>
      <c r="M5431" s="58">
        <v>0</v>
      </c>
      <c r="O5431" s="26">
        <v>5422</v>
      </c>
      <c r="P5431" s="58">
        <v>0</v>
      </c>
    </row>
    <row r="5432" spans="12:16" x14ac:dyDescent="0.3">
      <c r="L5432" s="26">
        <v>5423</v>
      </c>
      <c r="M5432" s="58">
        <v>9856129.9180934597</v>
      </c>
      <c r="O5432" s="26">
        <v>5423</v>
      </c>
      <c r="P5432" s="58">
        <v>9856129.9180934597</v>
      </c>
    </row>
    <row r="5433" spans="12:16" x14ac:dyDescent="0.3">
      <c r="L5433" s="26">
        <v>5424</v>
      </c>
      <c r="M5433" s="58">
        <v>9860321.9887328409</v>
      </c>
      <c r="O5433" s="26">
        <v>5424</v>
      </c>
      <c r="P5433" s="58">
        <v>9860321.9887328409</v>
      </c>
    </row>
    <row r="5434" spans="12:16" x14ac:dyDescent="0.3">
      <c r="L5434" s="26">
        <v>5425</v>
      </c>
      <c r="M5434" s="58">
        <v>21898487.746601351</v>
      </c>
      <c r="O5434" s="26">
        <v>5425</v>
      </c>
      <c r="P5434" s="58">
        <v>21898487.746601351</v>
      </c>
    </row>
    <row r="5435" spans="12:16" x14ac:dyDescent="0.3">
      <c r="L5435" s="26">
        <v>5426</v>
      </c>
      <c r="M5435" s="58">
        <v>0</v>
      </c>
      <c r="O5435" s="26">
        <v>5426</v>
      </c>
      <c r="P5435" s="58">
        <v>0</v>
      </c>
    </row>
    <row r="5436" spans="12:16" x14ac:dyDescent="0.3">
      <c r="L5436" s="26">
        <v>5427</v>
      </c>
      <c r="M5436" s="58">
        <v>0</v>
      </c>
      <c r="O5436" s="26">
        <v>5427</v>
      </c>
      <c r="P5436" s="58">
        <v>0</v>
      </c>
    </row>
    <row r="5437" spans="12:16" x14ac:dyDescent="0.3">
      <c r="L5437" s="26">
        <v>5428</v>
      </c>
      <c r="M5437" s="58">
        <v>13721308.195291432</v>
      </c>
      <c r="O5437" s="26">
        <v>5428</v>
      </c>
      <c r="P5437" s="58">
        <v>13721308.195291432</v>
      </c>
    </row>
    <row r="5438" spans="12:16" x14ac:dyDescent="0.3">
      <c r="L5438" s="26">
        <v>5429</v>
      </c>
      <c r="M5438" s="58">
        <v>0</v>
      </c>
      <c r="O5438" s="26">
        <v>5429</v>
      </c>
      <c r="P5438" s="58">
        <v>0</v>
      </c>
    </row>
    <row r="5439" spans="12:16" x14ac:dyDescent="0.3">
      <c r="L5439" s="26">
        <v>5430</v>
      </c>
      <c r="M5439" s="58">
        <v>0</v>
      </c>
      <c r="O5439" s="26">
        <v>5430</v>
      </c>
      <c r="P5439" s="58">
        <v>0</v>
      </c>
    </row>
    <row r="5440" spans="12:16" x14ac:dyDescent="0.3">
      <c r="L5440" s="26">
        <v>5431</v>
      </c>
      <c r="M5440" s="58">
        <v>12943383.136699321</v>
      </c>
      <c r="O5440" s="26">
        <v>5431</v>
      </c>
      <c r="P5440" s="58">
        <v>12943383.136699321</v>
      </c>
    </row>
    <row r="5441" spans="12:16" x14ac:dyDescent="0.3">
      <c r="L5441" s="26">
        <v>5432</v>
      </c>
      <c r="M5441" s="58">
        <v>13617731.561672108</v>
      </c>
      <c r="O5441" s="26">
        <v>5432</v>
      </c>
      <c r="P5441" s="58">
        <v>0</v>
      </c>
    </row>
    <row r="5442" spans="12:16" x14ac:dyDescent="0.3">
      <c r="L5442" s="26">
        <v>5433</v>
      </c>
      <c r="M5442" s="58">
        <v>28168151.258666463</v>
      </c>
      <c r="O5442" s="26">
        <v>5433</v>
      </c>
      <c r="P5442" s="58">
        <v>28168151.258666463</v>
      </c>
    </row>
    <row r="5443" spans="12:16" x14ac:dyDescent="0.3">
      <c r="L5443" s="26">
        <v>5434</v>
      </c>
      <c r="M5443" s="58">
        <v>32192714.152004775</v>
      </c>
      <c r="O5443" s="26">
        <v>5434</v>
      </c>
      <c r="P5443" s="58">
        <v>32192714.152004775</v>
      </c>
    </row>
    <row r="5444" spans="12:16" x14ac:dyDescent="0.3">
      <c r="L5444" s="26">
        <v>5435</v>
      </c>
      <c r="M5444" s="58">
        <v>0</v>
      </c>
      <c r="O5444" s="26">
        <v>5435</v>
      </c>
      <c r="P5444" s="58">
        <v>0</v>
      </c>
    </row>
    <row r="5445" spans="12:16" x14ac:dyDescent="0.3">
      <c r="L5445" s="26">
        <v>5436</v>
      </c>
      <c r="M5445" s="58">
        <v>0</v>
      </c>
      <c r="O5445" s="26">
        <v>5436</v>
      </c>
      <c r="P5445" s="58">
        <v>0</v>
      </c>
    </row>
    <row r="5446" spans="12:16" x14ac:dyDescent="0.3">
      <c r="L5446" s="26">
        <v>5437</v>
      </c>
      <c r="M5446" s="58">
        <v>0</v>
      </c>
      <c r="O5446" s="26">
        <v>5437</v>
      </c>
      <c r="P5446" s="58">
        <v>0</v>
      </c>
    </row>
    <row r="5447" spans="12:16" x14ac:dyDescent="0.3">
      <c r="L5447" s="26">
        <v>5438</v>
      </c>
      <c r="M5447" s="58">
        <v>19302232.099952057</v>
      </c>
      <c r="O5447" s="26">
        <v>5438</v>
      </c>
      <c r="P5447" s="58">
        <v>19302232.099952057</v>
      </c>
    </row>
    <row r="5448" spans="12:16" x14ac:dyDescent="0.3">
      <c r="L5448" s="26">
        <v>5439</v>
      </c>
      <c r="M5448" s="58">
        <v>26988545.927175477</v>
      </c>
      <c r="O5448" s="26">
        <v>5439</v>
      </c>
      <c r="P5448" s="58">
        <v>0</v>
      </c>
    </row>
    <row r="5449" spans="12:16" x14ac:dyDescent="0.3">
      <c r="L5449" s="26">
        <v>5440</v>
      </c>
      <c r="M5449" s="58">
        <v>0</v>
      </c>
      <c r="O5449" s="26">
        <v>5440</v>
      </c>
      <c r="P5449" s="58">
        <v>0</v>
      </c>
    </row>
    <row r="5450" spans="12:16" x14ac:dyDescent="0.3">
      <c r="L5450" s="26">
        <v>5441</v>
      </c>
      <c r="M5450" s="58">
        <v>0</v>
      </c>
      <c r="O5450" s="26">
        <v>5441</v>
      </c>
      <c r="P5450" s="58">
        <v>0</v>
      </c>
    </row>
    <row r="5451" spans="12:16" x14ac:dyDescent="0.3">
      <c r="L5451" s="26">
        <v>5442</v>
      </c>
      <c r="M5451" s="58">
        <v>0</v>
      </c>
      <c r="O5451" s="26">
        <v>5442</v>
      </c>
      <c r="P5451" s="58">
        <v>0</v>
      </c>
    </row>
    <row r="5452" spans="12:16" x14ac:dyDescent="0.3">
      <c r="L5452" s="26">
        <v>5443</v>
      </c>
      <c r="M5452" s="58">
        <v>0</v>
      </c>
      <c r="O5452" s="26">
        <v>5443</v>
      </c>
      <c r="P5452" s="58">
        <v>0</v>
      </c>
    </row>
    <row r="5453" spans="12:16" x14ac:dyDescent="0.3">
      <c r="L5453" s="26">
        <v>5444</v>
      </c>
      <c r="M5453" s="58">
        <v>12764857.691491328</v>
      </c>
      <c r="O5453" s="26">
        <v>5444</v>
      </c>
      <c r="P5453" s="58">
        <v>12764857.691491328</v>
      </c>
    </row>
    <row r="5454" spans="12:16" x14ac:dyDescent="0.3">
      <c r="L5454" s="26">
        <v>5445</v>
      </c>
      <c r="M5454" s="58">
        <v>0</v>
      </c>
      <c r="O5454" s="26">
        <v>5445</v>
      </c>
      <c r="P5454" s="58">
        <v>0</v>
      </c>
    </row>
    <row r="5455" spans="12:16" x14ac:dyDescent="0.3">
      <c r="L5455" s="26">
        <v>5446</v>
      </c>
      <c r="M5455" s="58">
        <v>0</v>
      </c>
      <c r="O5455" s="26">
        <v>5446</v>
      </c>
      <c r="P5455" s="58">
        <v>0</v>
      </c>
    </row>
    <row r="5456" spans="12:16" x14ac:dyDescent="0.3">
      <c r="L5456" s="26">
        <v>5447</v>
      </c>
      <c r="M5456" s="58">
        <v>5802161.8785580648</v>
      </c>
      <c r="O5456" s="26">
        <v>5447</v>
      </c>
      <c r="P5456" s="58">
        <v>5802161.8785580648</v>
      </c>
    </row>
    <row r="5457" spans="12:16" x14ac:dyDescent="0.3">
      <c r="L5457" s="26">
        <v>5448</v>
      </c>
      <c r="M5457" s="58">
        <v>7651727.4674760606</v>
      </c>
      <c r="O5457" s="26">
        <v>5448</v>
      </c>
      <c r="P5457" s="58">
        <v>7651727.4674760606</v>
      </c>
    </row>
    <row r="5458" spans="12:16" x14ac:dyDescent="0.3">
      <c r="L5458" s="26">
        <v>5449</v>
      </c>
      <c r="M5458" s="58">
        <v>33133040.01789004</v>
      </c>
      <c r="O5458" s="26">
        <v>5449</v>
      </c>
      <c r="P5458" s="58">
        <v>25254700.605583288</v>
      </c>
    </row>
    <row r="5459" spans="12:16" x14ac:dyDescent="0.3">
      <c r="L5459" s="26">
        <v>5450</v>
      </c>
      <c r="M5459" s="58">
        <v>0</v>
      </c>
      <c r="O5459" s="26">
        <v>5450</v>
      </c>
      <c r="P5459" s="58">
        <v>0</v>
      </c>
    </row>
    <row r="5460" spans="12:16" x14ac:dyDescent="0.3">
      <c r="L5460" s="26">
        <v>5451</v>
      </c>
      <c r="M5460" s="58">
        <v>0</v>
      </c>
      <c r="O5460" s="26">
        <v>5451</v>
      </c>
      <c r="P5460" s="58">
        <v>0</v>
      </c>
    </row>
    <row r="5461" spans="12:16" x14ac:dyDescent="0.3">
      <c r="L5461" s="26">
        <v>5452</v>
      </c>
      <c r="M5461" s="58">
        <v>0</v>
      </c>
      <c r="O5461" s="26">
        <v>5452</v>
      </c>
      <c r="P5461" s="58">
        <v>0</v>
      </c>
    </row>
    <row r="5462" spans="12:16" x14ac:dyDescent="0.3">
      <c r="L5462" s="26">
        <v>5453</v>
      </c>
      <c r="M5462" s="58">
        <v>14186182.948928829</v>
      </c>
      <c r="O5462" s="26">
        <v>5453</v>
      </c>
      <c r="P5462" s="58">
        <v>14186182.948928829</v>
      </c>
    </row>
    <row r="5463" spans="12:16" x14ac:dyDescent="0.3">
      <c r="L5463" s="26">
        <v>5454</v>
      </c>
      <c r="M5463" s="58">
        <v>0</v>
      </c>
      <c r="O5463" s="26">
        <v>5454</v>
      </c>
      <c r="P5463" s="58">
        <v>0</v>
      </c>
    </row>
    <row r="5464" spans="12:16" x14ac:dyDescent="0.3">
      <c r="L5464" s="26">
        <v>5455</v>
      </c>
      <c r="M5464" s="58">
        <v>13719956.589546099</v>
      </c>
      <c r="O5464" s="26">
        <v>5455</v>
      </c>
      <c r="P5464" s="58">
        <v>13719956.589546099</v>
      </c>
    </row>
    <row r="5465" spans="12:16" x14ac:dyDescent="0.3">
      <c r="L5465" s="26">
        <v>5456</v>
      </c>
      <c r="M5465" s="58">
        <v>0</v>
      </c>
      <c r="O5465" s="26">
        <v>5456</v>
      </c>
      <c r="P5465" s="58">
        <v>0</v>
      </c>
    </row>
    <row r="5466" spans="12:16" x14ac:dyDescent="0.3">
      <c r="L5466" s="26">
        <v>5457</v>
      </c>
      <c r="M5466" s="58">
        <v>31293913.73445414</v>
      </c>
      <c r="O5466" s="26">
        <v>5457</v>
      </c>
      <c r="P5466" s="58">
        <v>31293913.73445414</v>
      </c>
    </row>
    <row r="5467" spans="12:16" x14ac:dyDescent="0.3">
      <c r="L5467" s="26">
        <v>5458</v>
      </c>
      <c r="M5467" s="58">
        <v>9682828.0700372811</v>
      </c>
      <c r="O5467" s="26">
        <v>5458</v>
      </c>
      <c r="P5467" s="58">
        <v>9682828.0700372811</v>
      </c>
    </row>
    <row r="5468" spans="12:16" x14ac:dyDescent="0.3">
      <c r="L5468" s="26">
        <v>5459</v>
      </c>
      <c r="M5468" s="58">
        <v>10589179.656360703</v>
      </c>
      <c r="O5468" s="26">
        <v>5459</v>
      </c>
      <c r="P5468" s="58">
        <v>10589179.656360703</v>
      </c>
    </row>
    <row r="5469" spans="12:16" x14ac:dyDescent="0.3">
      <c r="L5469" s="26">
        <v>5460</v>
      </c>
      <c r="M5469" s="58">
        <v>0</v>
      </c>
      <c r="O5469" s="26">
        <v>5460</v>
      </c>
      <c r="P5469" s="58">
        <v>0</v>
      </c>
    </row>
    <row r="5470" spans="12:16" x14ac:dyDescent="0.3">
      <c r="L5470" s="26">
        <v>5461</v>
      </c>
      <c r="M5470" s="58">
        <v>33377955.02527003</v>
      </c>
      <c r="O5470" s="26">
        <v>5461</v>
      </c>
      <c r="P5470" s="58">
        <v>33377955.02527003</v>
      </c>
    </row>
    <row r="5471" spans="12:16" x14ac:dyDescent="0.3">
      <c r="L5471" s="26">
        <v>5462</v>
      </c>
      <c r="M5471" s="58">
        <v>0</v>
      </c>
      <c r="O5471" s="26">
        <v>5462</v>
      </c>
      <c r="P5471" s="58">
        <v>0</v>
      </c>
    </row>
    <row r="5472" spans="12:16" x14ac:dyDescent="0.3">
      <c r="L5472" s="26">
        <v>5463</v>
      </c>
      <c r="M5472" s="58">
        <v>0</v>
      </c>
      <c r="O5472" s="26">
        <v>5463</v>
      </c>
      <c r="P5472" s="58">
        <v>0</v>
      </c>
    </row>
    <row r="5473" spans="12:16" x14ac:dyDescent="0.3">
      <c r="L5473" s="26">
        <v>5464</v>
      </c>
      <c r="M5473" s="58">
        <v>0</v>
      </c>
      <c r="O5473" s="26">
        <v>5464</v>
      </c>
      <c r="P5473" s="58">
        <v>0</v>
      </c>
    </row>
    <row r="5474" spans="12:16" x14ac:dyDescent="0.3">
      <c r="L5474" s="26">
        <v>5465</v>
      </c>
      <c r="M5474" s="58">
        <v>0</v>
      </c>
      <c r="O5474" s="26">
        <v>5465</v>
      </c>
      <c r="P5474" s="58">
        <v>0</v>
      </c>
    </row>
    <row r="5475" spans="12:16" x14ac:dyDescent="0.3">
      <c r="L5475" s="26">
        <v>5466</v>
      </c>
      <c r="M5475" s="58">
        <v>0</v>
      </c>
      <c r="O5475" s="26">
        <v>5466</v>
      </c>
      <c r="P5475" s="58">
        <v>0</v>
      </c>
    </row>
    <row r="5476" spans="12:16" x14ac:dyDescent="0.3">
      <c r="L5476" s="26">
        <v>5467</v>
      </c>
      <c r="M5476" s="58">
        <v>0</v>
      </c>
      <c r="O5476" s="26">
        <v>5467</v>
      </c>
      <c r="P5476" s="58">
        <v>0</v>
      </c>
    </row>
    <row r="5477" spans="12:16" x14ac:dyDescent="0.3">
      <c r="L5477" s="26">
        <v>5468</v>
      </c>
      <c r="M5477" s="58">
        <v>0</v>
      </c>
      <c r="O5477" s="26">
        <v>5468</v>
      </c>
      <c r="P5477" s="58">
        <v>0</v>
      </c>
    </row>
    <row r="5478" spans="12:16" x14ac:dyDescent="0.3">
      <c r="L5478" s="26">
        <v>5469</v>
      </c>
      <c r="M5478" s="58">
        <v>24419338.00144938</v>
      </c>
      <c r="O5478" s="26">
        <v>5469</v>
      </c>
      <c r="P5478" s="58">
        <v>24419338.00144938</v>
      </c>
    </row>
    <row r="5479" spans="12:16" x14ac:dyDescent="0.3">
      <c r="L5479" s="26">
        <v>5470</v>
      </c>
      <c r="M5479" s="58">
        <v>0</v>
      </c>
      <c r="O5479" s="26">
        <v>5470</v>
      </c>
      <c r="P5479" s="58">
        <v>0</v>
      </c>
    </row>
    <row r="5480" spans="12:16" x14ac:dyDescent="0.3">
      <c r="L5480" s="26">
        <v>5471</v>
      </c>
      <c r="M5480" s="58">
        <v>47551994.13841036</v>
      </c>
      <c r="O5480" s="26">
        <v>5471</v>
      </c>
      <c r="P5480" s="58">
        <v>28842951.665660512</v>
      </c>
    </row>
    <row r="5481" spans="12:16" x14ac:dyDescent="0.3">
      <c r="L5481" s="26">
        <v>5472</v>
      </c>
      <c r="M5481" s="58">
        <v>0</v>
      </c>
      <c r="O5481" s="26">
        <v>5472</v>
      </c>
      <c r="P5481" s="58">
        <v>0</v>
      </c>
    </row>
    <row r="5482" spans="12:16" x14ac:dyDescent="0.3">
      <c r="L5482" s="26">
        <v>5473</v>
      </c>
      <c r="M5482" s="58">
        <v>12102481.992021602</v>
      </c>
      <c r="O5482" s="26">
        <v>5473</v>
      </c>
      <c r="P5482" s="58">
        <v>12102481.992021602</v>
      </c>
    </row>
    <row r="5483" spans="12:16" x14ac:dyDescent="0.3">
      <c r="L5483" s="26">
        <v>5474</v>
      </c>
      <c r="M5483" s="58">
        <v>46029067.584492669</v>
      </c>
      <c r="O5483" s="26">
        <v>5474</v>
      </c>
      <c r="P5483" s="58">
        <v>38668660.51581002</v>
      </c>
    </row>
    <row r="5484" spans="12:16" x14ac:dyDescent="0.3">
      <c r="L5484" s="26">
        <v>5475</v>
      </c>
      <c r="M5484" s="58">
        <v>0</v>
      </c>
      <c r="O5484" s="26">
        <v>5475</v>
      </c>
      <c r="P5484" s="58">
        <v>0</v>
      </c>
    </row>
    <row r="5485" spans="12:16" x14ac:dyDescent="0.3">
      <c r="L5485" s="26">
        <v>5476</v>
      </c>
      <c r="M5485" s="58">
        <v>0</v>
      </c>
      <c r="O5485" s="26">
        <v>5476</v>
      </c>
      <c r="P5485" s="58">
        <v>0</v>
      </c>
    </row>
    <row r="5486" spans="12:16" x14ac:dyDescent="0.3">
      <c r="L5486" s="26">
        <v>5477</v>
      </c>
      <c r="M5486" s="58">
        <v>0</v>
      </c>
      <c r="O5486" s="26">
        <v>5477</v>
      </c>
      <c r="P5486" s="58">
        <v>0</v>
      </c>
    </row>
    <row r="5487" spans="12:16" x14ac:dyDescent="0.3">
      <c r="L5487" s="26">
        <v>5478</v>
      </c>
      <c r="M5487" s="58">
        <v>31650899.752137378</v>
      </c>
      <c r="O5487" s="26">
        <v>5478</v>
      </c>
      <c r="P5487" s="58">
        <v>14475382.733286301</v>
      </c>
    </row>
    <row r="5488" spans="12:16" x14ac:dyDescent="0.3">
      <c r="L5488" s="26">
        <v>5479</v>
      </c>
      <c r="M5488" s="58">
        <v>26116494.972042963</v>
      </c>
      <c r="O5488" s="26">
        <v>5479</v>
      </c>
      <c r="P5488" s="58">
        <v>26116494.972042963</v>
      </c>
    </row>
    <row r="5489" spans="12:16" x14ac:dyDescent="0.3">
      <c r="L5489" s="26">
        <v>5480</v>
      </c>
      <c r="M5489" s="58">
        <v>0</v>
      </c>
      <c r="O5489" s="26">
        <v>5480</v>
      </c>
      <c r="P5489" s="58">
        <v>0</v>
      </c>
    </row>
    <row r="5490" spans="12:16" x14ac:dyDescent="0.3">
      <c r="L5490" s="26">
        <v>5481</v>
      </c>
      <c r="M5490" s="58">
        <v>0</v>
      </c>
      <c r="O5490" s="26">
        <v>5481</v>
      </c>
      <c r="P5490" s="58">
        <v>0</v>
      </c>
    </row>
    <row r="5491" spans="12:16" x14ac:dyDescent="0.3">
      <c r="L5491" s="26">
        <v>5482</v>
      </c>
      <c r="M5491" s="58">
        <v>6487090.595496837</v>
      </c>
      <c r="O5491" s="26">
        <v>5482</v>
      </c>
      <c r="P5491" s="58">
        <v>6487090.595496837</v>
      </c>
    </row>
    <row r="5492" spans="12:16" x14ac:dyDescent="0.3">
      <c r="L5492" s="26">
        <v>5483</v>
      </c>
      <c r="M5492" s="58">
        <v>0</v>
      </c>
      <c r="O5492" s="26">
        <v>5483</v>
      </c>
      <c r="P5492" s="58">
        <v>0</v>
      </c>
    </row>
    <row r="5493" spans="12:16" x14ac:dyDescent="0.3">
      <c r="L5493" s="26">
        <v>5484</v>
      </c>
      <c r="M5493" s="58">
        <v>0</v>
      </c>
      <c r="O5493" s="26">
        <v>5484</v>
      </c>
      <c r="P5493" s="58">
        <v>0</v>
      </c>
    </row>
    <row r="5494" spans="12:16" x14ac:dyDescent="0.3">
      <c r="L5494" s="26">
        <v>5485</v>
      </c>
      <c r="M5494" s="58">
        <v>9576804.4399714656</v>
      </c>
      <c r="O5494" s="26">
        <v>5485</v>
      </c>
      <c r="P5494" s="58">
        <v>9576804.4399714656</v>
      </c>
    </row>
    <row r="5495" spans="12:16" x14ac:dyDescent="0.3">
      <c r="L5495" s="26">
        <v>5486</v>
      </c>
      <c r="M5495" s="58">
        <v>0</v>
      </c>
      <c r="O5495" s="26">
        <v>5486</v>
      </c>
      <c r="P5495" s="58">
        <v>0</v>
      </c>
    </row>
    <row r="5496" spans="12:16" x14ac:dyDescent="0.3">
      <c r="L5496" s="26">
        <v>5487</v>
      </c>
      <c r="M5496" s="58">
        <v>0</v>
      </c>
      <c r="O5496" s="26">
        <v>5487</v>
      </c>
      <c r="P5496" s="58">
        <v>0</v>
      </c>
    </row>
    <row r="5497" spans="12:16" x14ac:dyDescent="0.3">
      <c r="L5497" s="26">
        <v>5488</v>
      </c>
      <c r="M5497" s="58">
        <v>28484193.443602528</v>
      </c>
      <c r="O5497" s="26">
        <v>5488</v>
      </c>
      <c r="P5497" s="58">
        <v>0</v>
      </c>
    </row>
    <row r="5498" spans="12:16" x14ac:dyDescent="0.3">
      <c r="L5498" s="26">
        <v>5489</v>
      </c>
      <c r="M5498" s="58">
        <v>24363599.212525055</v>
      </c>
      <c r="O5498" s="26">
        <v>5489</v>
      </c>
      <c r="P5498" s="58">
        <v>15747824.013056425</v>
      </c>
    </row>
    <row r="5499" spans="12:16" x14ac:dyDescent="0.3">
      <c r="L5499" s="26">
        <v>5490</v>
      </c>
      <c r="M5499" s="58">
        <v>12341002.574997697</v>
      </c>
      <c r="O5499" s="26">
        <v>5490</v>
      </c>
      <c r="P5499" s="58">
        <v>12341002.574997697</v>
      </c>
    </row>
    <row r="5500" spans="12:16" x14ac:dyDescent="0.3">
      <c r="L5500" s="26">
        <v>5491</v>
      </c>
      <c r="M5500" s="58">
        <v>0</v>
      </c>
      <c r="O5500" s="26">
        <v>5491</v>
      </c>
      <c r="P5500" s="58">
        <v>0</v>
      </c>
    </row>
    <row r="5501" spans="12:16" x14ac:dyDescent="0.3">
      <c r="L5501" s="26">
        <v>5492</v>
      </c>
      <c r="M5501" s="58">
        <v>0</v>
      </c>
      <c r="O5501" s="26">
        <v>5492</v>
      </c>
      <c r="P5501" s="58">
        <v>0</v>
      </c>
    </row>
    <row r="5502" spans="12:16" x14ac:dyDescent="0.3">
      <c r="L5502" s="26">
        <v>5493</v>
      </c>
      <c r="M5502" s="58">
        <v>25880501.773685642</v>
      </c>
      <c r="O5502" s="26">
        <v>5493</v>
      </c>
      <c r="P5502" s="58">
        <v>25880501.773685642</v>
      </c>
    </row>
    <row r="5503" spans="12:16" x14ac:dyDescent="0.3">
      <c r="L5503" s="26">
        <v>5494</v>
      </c>
      <c r="M5503" s="58">
        <v>18526935.397391696</v>
      </c>
      <c r="O5503" s="26">
        <v>5494</v>
      </c>
      <c r="P5503" s="58">
        <v>9860768.1739275046</v>
      </c>
    </row>
    <row r="5504" spans="12:16" x14ac:dyDescent="0.3">
      <c r="L5504" s="26">
        <v>5495</v>
      </c>
      <c r="M5504" s="58">
        <v>0</v>
      </c>
      <c r="O5504" s="26">
        <v>5495</v>
      </c>
      <c r="P5504" s="58">
        <v>0</v>
      </c>
    </row>
    <row r="5505" spans="12:16" x14ac:dyDescent="0.3">
      <c r="L5505" s="26">
        <v>5496</v>
      </c>
      <c r="M5505" s="58">
        <v>0</v>
      </c>
      <c r="O5505" s="26">
        <v>5496</v>
      </c>
      <c r="P5505" s="58">
        <v>0</v>
      </c>
    </row>
    <row r="5506" spans="12:16" x14ac:dyDescent="0.3">
      <c r="L5506" s="26">
        <v>5497</v>
      </c>
      <c r="M5506" s="58">
        <v>11213487.298708182</v>
      </c>
      <c r="O5506" s="26">
        <v>5497</v>
      </c>
      <c r="P5506" s="58">
        <v>11213487.298708182</v>
      </c>
    </row>
    <row r="5507" spans="12:16" x14ac:dyDescent="0.3">
      <c r="L5507" s="26">
        <v>5498</v>
      </c>
      <c r="M5507" s="58">
        <v>0</v>
      </c>
      <c r="O5507" s="26">
        <v>5498</v>
      </c>
      <c r="P5507" s="58">
        <v>0</v>
      </c>
    </row>
    <row r="5508" spans="12:16" x14ac:dyDescent="0.3">
      <c r="L5508" s="26">
        <v>5499</v>
      </c>
      <c r="M5508" s="58">
        <v>32233432.052015349</v>
      </c>
      <c r="O5508" s="26">
        <v>5499</v>
      </c>
      <c r="P5508" s="58">
        <v>32233432.052015349</v>
      </c>
    </row>
    <row r="5509" spans="12:16" x14ac:dyDescent="0.3">
      <c r="L5509" s="26">
        <v>5500</v>
      </c>
      <c r="M5509" s="58">
        <v>0</v>
      </c>
      <c r="O5509" s="26">
        <v>5500</v>
      </c>
      <c r="P5509" s="58">
        <v>0</v>
      </c>
    </row>
    <row r="5510" spans="12:16" x14ac:dyDescent="0.3">
      <c r="L5510" s="26">
        <v>5501</v>
      </c>
      <c r="M5510" s="58">
        <v>0</v>
      </c>
      <c r="O5510" s="26">
        <v>5501</v>
      </c>
      <c r="P5510" s="58">
        <v>0</v>
      </c>
    </row>
    <row r="5511" spans="12:16" x14ac:dyDescent="0.3">
      <c r="L5511" s="26">
        <v>5502</v>
      </c>
      <c r="M5511" s="58">
        <v>0</v>
      </c>
      <c r="O5511" s="26">
        <v>5502</v>
      </c>
      <c r="P5511" s="58">
        <v>0</v>
      </c>
    </row>
    <row r="5512" spans="12:16" x14ac:dyDescent="0.3">
      <c r="L5512" s="26">
        <v>5503</v>
      </c>
      <c r="M5512" s="58">
        <v>0</v>
      </c>
      <c r="O5512" s="26">
        <v>5503</v>
      </c>
      <c r="P5512" s="58">
        <v>0</v>
      </c>
    </row>
    <row r="5513" spans="12:16" x14ac:dyDescent="0.3">
      <c r="L5513" s="26">
        <v>5504</v>
      </c>
      <c r="M5513" s="58">
        <v>0</v>
      </c>
      <c r="O5513" s="26">
        <v>5504</v>
      </c>
      <c r="P5513" s="58">
        <v>0</v>
      </c>
    </row>
    <row r="5514" spans="12:16" x14ac:dyDescent="0.3">
      <c r="L5514" s="26">
        <v>5505</v>
      </c>
      <c r="M5514" s="58">
        <v>0</v>
      </c>
      <c r="O5514" s="26">
        <v>5505</v>
      </c>
      <c r="P5514" s="58">
        <v>0</v>
      </c>
    </row>
    <row r="5515" spans="12:16" x14ac:dyDescent="0.3">
      <c r="L5515" s="26">
        <v>5506</v>
      </c>
      <c r="M5515" s="58">
        <v>0</v>
      </c>
      <c r="O5515" s="26">
        <v>5506</v>
      </c>
      <c r="P5515" s="58">
        <v>0</v>
      </c>
    </row>
    <row r="5516" spans="12:16" x14ac:dyDescent="0.3">
      <c r="L5516" s="26">
        <v>5507</v>
      </c>
      <c r="M5516" s="58">
        <v>0</v>
      </c>
      <c r="O5516" s="26">
        <v>5507</v>
      </c>
      <c r="P5516" s="58">
        <v>0</v>
      </c>
    </row>
    <row r="5517" spans="12:16" x14ac:dyDescent="0.3">
      <c r="L5517" s="26">
        <v>5508</v>
      </c>
      <c r="M5517" s="58">
        <v>10907640.398529369</v>
      </c>
      <c r="O5517" s="26">
        <v>5508</v>
      </c>
      <c r="P5517" s="58">
        <v>10907640.398529369</v>
      </c>
    </row>
    <row r="5518" spans="12:16" x14ac:dyDescent="0.3">
      <c r="L5518" s="26">
        <v>5509</v>
      </c>
      <c r="M5518" s="58">
        <v>0</v>
      </c>
      <c r="O5518" s="26">
        <v>5509</v>
      </c>
      <c r="P5518" s="58">
        <v>0</v>
      </c>
    </row>
    <row r="5519" spans="12:16" x14ac:dyDescent="0.3">
      <c r="L5519" s="26">
        <v>5510</v>
      </c>
      <c r="M5519" s="58">
        <v>0</v>
      </c>
      <c r="O5519" s="26">
        <v>5510</v>
      </c>
      <c r="P5519" s="58">
        <v>0</v>
      </c>
    </row>
    <row r="5520" spans="12:16" x14ac:dyDescent="0.3">
      <c r="L5520" s="26">
        <v>5511</v>
      </c>
      <c r="M5520" s="58">
        <v>0</v>
      </c>
      <c r="O5520" s="26">
        <v>5511</v>
      </c>
      <c r="P5520" s="58">
        <v>0</v>
      </c>
    </row>
    <row r="5521" spans="12:16" x14ac:dyDescent="0.3">
      <c r="L5521" s="26">
        <v>5512</v>
      </c>
      <c r="M5521" s="58">
        <v>0</v>
      </c>
      <c r="O5521" s="26">
        <v>5512</v>
      </c>
      <c r="P5521" s="58">
        <v>0</v>
      </c>
    </row>
    <row r="5522" spans="12:16" x14ac:dyDescent="0.3">
      <c r="L5522" s="26">
        <v>5513</v>
      </c>
      <c r="M5522" s="58">
        <v>0</v>
      </c>
      <c r="O5522" s="26">
        <v>5513</v>
      </c>
      <c r="P5522" s="58">
        <v>0</v>
      </c>
    </row>
    <row r="5523" spans="12:16" x14ac:dyDescent="0.3">
      <c r="L5523" s="26">
        <v>5514</v>
      </c>
      <c r="M5523" s="58">
        <v>0</v>
      </c>
      <c r="O5523" s="26">
        <v>5514</v>
      </c>
      <c r="P5523" s="58">
        <v>0</v>
      </c>
    </row>
    <row r="5524" spans="12:16" x14ac:dyDescent="0.3">
      <c r="L5524" s="26">
        <v>5515</v>
      </c>
      <c r="M5524" s="58">
        <v>0</v>
      </c>
      <c r="O5524" s="26">
        <v>5515</v>
      </c>
      <c r="P5524" s="58">
        <v>0</v>
      </c>
    </row>
    <row r="5525" spans="12:16" x14ac:dyDescent="0.3">
      <c r="L5525" s="26">
        <v>5516</v>
      </c>
      <c r="M5525" s="58">
        <v>0</v>
      </c>
      <c r="O5525" s="26">
        <v>5516</v>
      </c>
      <c r="P5525" s="58">
        <v>0</v>
      </c>
    </row>
    <row r="5526" spans="12:16" x14ac:dyDescent="0.3">
      <c r="L5526" s="26">
        <v>5517</v>
      </c>
      <c r="M5526" s="58">
        <v>23993890.198484868</v>
      </c>
      <c r="O5526" s="26">
        <v>5517</v>
      </c>
      <c r="P5526" s="58">
        <v>23993890.198484868</v>
      </c>
    </row>
    <row r="5527" spans="12:16" x14ac:dyDescent="0.3">
      <c r="L5527" s="26">
        <v>5518</v>
      </c>
      <c r="M5527" s="58">
        <v>5045230.9695800627</v>
      </c>
      <c r="O5527" s="26">
        <v>5518</v>
      </c>
      <c r="P5527" s="58">
        <v>5045230.9695800627</v>
      </c>
    </row>
    <row r="5528" spans="12:16" x14ac:dyDescent="0.3">
      <c r="L5528" s="26">
        <v>5519</v>
      </c>
      <c r="M5528" s="58">
        <v>33402885.37850203</v>
      </c>
      <c r="O5528" s="26">
        <v>5519</v>
      </c>
      <c r="P5528" s="58">
        <v>33402885.37850203</v>
      </c>
    </row>
    <row r="5529" spans="12:16" x14ac:dyDescent="0.3">
      <c r="L5529" s="26">
        <v>5520</v>
      </c>
      <c r="M5529" s="58">
        <v>19383902.567651287</v>
      </c>
      <c r="O5529" s="26">
        <v>5520</v>
      </c>
      <c r="P5529" s="58">
        <v>19383902.567651287</v>
      </c>
    </row>
    <row r="5530" spans="12:16" x14ac:dyDescent="0.3">
      <c r="L5530" s="26">
        <v>5521</v>
      </c>
      <c r="M5530" s="58">
        <v>8623996.7217679154</v>
      </c>
      <c r="O5530" s="26">
        <v>5521</v>
      </c>
      <c r="P5530" s="58">
        <v>8623996.7217679154</v>
      </c>
    </row>
    <row r="5531" spans="12:16" x14ac:dyDescent="0.3">
      <c r="L5531" s="26">
        <v>5522</v>
      </c>
      <c r="M5531" s="58">
        <v>0</v>
      </c>
      <c r="O5531" s="26">
        <v>5522</v>
      </c>
      <c r="P5531" s="58">
        <v>0</v>
      </c>
    </row>
    <row r="5532" spans="12:16" x14ac:dyDescent="0.3">
      <c r="L5532" s="26">
        <v>5523</v>
      </c>
      <c r="M5532" s="58">
        <v>10485103.566960186</v>
      </c>
      <c r="O5532" s="26">
        <v>5523</v>
      </c>
      <c r="P5532" s="58">
        <v>0</v>
      </c>
    </row>
    <row r="5533" spans="12:16" x14ac:dyDescent="0.3">
      <c r="L5533" s="26">
        <v>5524</v>
      </c>
      <c r="M5533" s="58">
        <v>0</v>
      </c>
      <c r="O5533" s="26">
        <v>5524</v>
      </c>
      <c r="P5533" s="58">
        <v>0</v>
      </c>
    </row>
    <row r="5534" spans="12:16" x14ac:dyDescent="0.3">
      <c r="L5534" s="26">
        <v>5525</v>
      </c>
      <c r="M5534" s="58">
        <v>0</v>
      </c>
      <c r="O5534" s="26">
        <v>5525</v>
      </c>
      <c r="P5534" s="58">
        <v>0</v>
      </c>
    </row>
    <row r="5535" spans="12:16" x14ac:dyDescent="0.3">
      <c r="L5535" s="26">
        <v>5526</v>
      </c>
      <c r="M5535" s="58">
        <v>22960879.044484328</v>
      </c>
      <c r="O5535" s="26">
        <v>5526</v>
      </c>
      <c r="P5535" s="58">
        <v>22960879.044484328</v>
      </c>
    </row>
    <row r="5536" spans="12:16" x14ac:dyDescent="0.3">
      <c r="L5536" s="26">
        <v>5527</v>
      </c>
      <c r="M5536" s="58">
        <v>14191619.331946574</v>
      </c>
      <c r="O5536" s="26">
        <v>5527</v>
      </c>
      <c r="P5536" s="58">
        <v>14191619.331946574</v>
      </c>
    </row>
    <row r="5537" spans="12:16" x14ac:dyDescent="0.3">
      <c r="L5537" s="26">
        <v>5528</v>
      </c>
      <c r="M5537" s="58">
        <v>0</v>
      </c>
      <c r="O5537" s="26">
        <v>5528</v>
      </c>
      <c r="P5537" s="58">
        <v>0</v>
      </c>
    </row>
    <row r="5538" spans="12:16" x14ac:dyDescent="0.3">
      <c r="L5538" s="26">
        <v>5529</v>
      </c>
      <c r="M5538" s="58">
        <v>0</v>
      </c>
      <c r="O5538" s="26">
        <v>5529</v>
      </c>
      <c r="P5538" s="58">
        <v>0</v>
      </c>
    </row>
    <row r="5539" spans="12:16" x14ac:dyDescent="0.3">
      <c r="L5539" s="26">
        <v>5530</v>
      </c>
      <c r="M5539" s="58">
        <v>32412737.903027963</v>
      </c>
      <c r="O5539" s="26">
        <v>5530</v>
      </c>
      <c r="P5539" s="58">
        <v>32412737.903027963</v>
      </c>
    </row>
    <row r="5540" spans="12:16" x14ac:dyDescent="0.3">
      <c r="L5540" s="26">
        <v>5531</v>
      </c>
      <c r="M5540" s="58">
        <v>19580095.992253251</v>
      </c>
      <c r="O5540" s="26">
        <v>5531</v>
      </c>
      <c r="P5540" s="58">
        <v>19580095.992253251</v>
      </c>
    </row>
    <row r="5541" spans="12:16" x14ac:dyDescent="0.3">
      <c r="L5541" s="26">
        <v>5532</v>
      </c>
      <c r="M5541" s="58">
        <v>0</v>
      </c>
      <c r="O5541" s="26">
        <v>5532</v>
      </c>
      <c r="P5541" s="58">
        <v>0</v>
      </c>
    </row>
    <row r="5542" spans="12:16" x14ac:dyDescent="0.3">
      <c r="L5542" s="26">
        <v>5533</v>
      </c>
      <c r="M5542" s="58">
        <v>6874463.6380727421</v>
      </c>
      <c r="O5542" s="26">
        <v>5533</v>
      </c>
      <c r="P5542" s="58">
        <v>6874463.6380727421</v>
      </c>
    </row>
    <row r="5543" spans="12:16" x14ac:dyDescent="0.3">
      <c r="L5543" s="26">
        <v>5534</v>
      </c>
      <c r="M5543" s="58">
        <v>0</v>
      </c>
      <c r="O5543" s="26">
        <v>5534</v>
      </c>
      <c r="P5543" s="58">
        <v>0</v>
      </c>
    </row>
    <row r="5544" spans="12:16" x14ac:dyDescent="0.3">
      <c r="L5544" s="26">
        <v>5535</v>
      </c>
      <c r="M5544" s="58">
        <v>26339803.253922455</v>
      </c>
      <c r="O5544" s="26">
        <v>5535</v>
      </c>
      <c r="P5544" s="58">
        <v>26339803.253922455</v>
      </c>
    </row>
    <row r="5545" spans="12:16" x14ac:dyDescent="0.3">
      <c r="L5545" s="26">
        <v>5536</v>
      </c>
      <c r="M5545" s="58">
        <v>10730312.282151436</v>
      </c>
      <c r="O5545" s="26">
        <v>5536</v>
      </c>
      <c r="P5545" s="58">
        <v>10730312.282151436</v>
      </c>
    </row>
    <row r="5546" spans="12:16" x14ac:dyDescent="0.3">
      <c r="L5546" s="26">
        <v>5537</v>
      </c>
      <c r="M5546" s="58">
        <v>0</v>
      </c>
      <c r="O5546" s="26">
        <v>5537</v>
      </c>
      <c r="P5546" s="58">
        <v>0</v>
      </c>
    </row>
    <row r="5547" spans="12:16" x14ac:dyDescent="0.3">
      <c r="L5547" s="26">
        <v>5538</v>
      </c>
      <c r="M5547" s="58">
        <v>15468441.232932184</v>
      </c>
      <c r="O5547" s="26">
        <v>5538</v>
      </c>
      <c r="P5547" s="58">
        <v>15468441.232932184</v>
      </c>
    </row>
    <row r="5548" spans="12:16" x14ac:dyDescent="0.3">
      <c r="L5548" s="26">
        <v>5539</v>
      </c>
      <c r="M5548" s="58">
        <v>9959029.4057668019</v>
      </c>
      <c r="O5548" s="26">
        <v>5539</v>
      </c>
      <c r="P5548" s="58">
        <v>9959029.4057668019</v>
      </c>
    </row>
    <row r="5549" spans="12:16" x14ac:dyDescent="0.3">
      <c r="L5549" s="26">
        <v>5540</v>
      </c>
      <c r="M5549" s="58">
        <v>21444153.435375817</v>
      </c>
      <c r="O5549" s="26">
        <v>5540</v>
      </c>
      <c r="P5549" s="58">
        <v>0</v>
      </c>
    </row>
    <row r="5550" spans="12:16" x14ac:dyDescent="0.3">
      <c r="L5550" s="26">
        <v>5541</v>
      </c>
      <c r="M5550" s="58">
        <v>0</v>
      </c>
      <c r="O5550" s="26">
        <v>5541</v>
      </c>
      <c r="P5550" s="58">
        <v>0</v>
      </c>
    </row>
    <row r="5551" spans="12:16" x14ac:dyDescent="0.3">
      <c r="L5551" s="26">
        <v>5542</v>
      </c>
      <c r="M5551" s="58">
        <v>7871160.966411218</v>
      </c>
      <c r="O5551" s="26">
        <v>5542</v>
      </c>
      <c r="P5551" s="58">
        <v>0</v>
      </c>
    </row>
    <row r="5552" spans="12:16" x14ac:dyDescent="0.3">
      <c r="L5552" s="26">
        <v>5543</v>
      </c>
      <c r="M5552" s="58">
        <v>36239654.540679231</v>
      </c>
      <c r="O5552" s="26">
        <v>5543</v>
      </c>
      <c r="P5552" s="58">
        <v>36239654.540679231</v>
      </c>
    </row>
    <row r="5553" spans="12:16" x14ac:dyDescent="0.3">
      <c r="L5553" s="26">
        <v>5544</v>
      </c>
      <c r="M5553" s="58">
        <v>0</v>
      </c>
      <c r="O5553" s="26">
        <v>5544</v>
      </c>
      <c r="P5553" s="58">
        <v>0</v>
      </c>
    </row>
    <row r="5554" spans="12:16" x14ac:dyDescent="0.3">
      <c r="L5554" s="26">
        <v>5545</v>
      </c>
      <c r="M5554" s="58">
        <v>18402003.273731969</v>
      </c>
      <c r="O5554" s="26">
        <v>5545</v>
      </c>
      <c r="P5554" s="58">
        <v>18402003.273731969</v>
      </c>
    </row>
    <row r="5555" spans="12:16" x14ac:dyDescent="0.3">
      <c r="L5555" s="26">
        <v>5546</v>
      </c>
      <c r="M5555" s="58">
        <v>0</v>
      </c>
      <c r="O5555" s="26">
        <v>5546</v>
      </c>
      <c r="P5555" s="58">
        <v>0</v>
      </c>
    </row>
    <row r="5556" spans="12:16" x14ac:dyDescent="0.3">
      <c r="L5556" s="26">
        <v>5547</v>
      </c>
      <c r="M5556" s="58">
        <v>12627694.566615833</v>
      </c>
      <c r="O5556" s="26">
        <v>5547</v>
      </c>
      <c r="P5556" s="58">
        <v>12627694.566615833</v>
      </c>
    </row>
    <row r="5557" spans="12:16" x14ac:dyDescent="0.3">
      <c r="L5557" s="26">
        <v>5548</v>
      </c>
      <c r="M5557" s="58">
        <v>29355112.759754922</v>
      </c>
      <c r="O5557" s="26">
        <v>5548</v>
      </c>
      <c r="P5557" s="58">
        <v>0</v>
      </c>
    </row>
    <row r="5558" spans="12:16" x14ac:dyDescent="0.3">
      <c r="L5558" s="26">
        <v>5549</v>
      </c>
      <c r="M5558" s="58">
        <v>0</v>
      </c>
      <c r="O5558" s="26">
        <v>5549</v>
      </c>
      <c r="P5558" s="58">
        <v>0</v>
      </c>
    </row>
    <row r="5559" spans="12:16" x14ac:dyDescent="0.3">
      <c r="L5559" s="26">
        <v>5550</v>
      </c>
      <c r="M5559" s="58">
        <v>0</v>
      </c>
      <c r="O5559" s="26">
        <v>5550</v>
      </c>
      <c r="P5559" s="58">
        <v>0</v>
      </c>
    </row>
    <row r="5560" spans="12:16" x14ac:dyDescent="0.3">
      <c r="L5560" s="26">
        <v>5551</v>
      </c>
      <c r="M5560" s="58">
        <v>54772278.712492764</v>
      </c>
      <c r="O5560" s="26">
        <v>5551</v>
      </c>
      <c r="P5560" s="58">
        <v>47411604.084174551</v>
      </c>
    </row>
    <row r="5561" spans="12:16" x14ac:dyDescent="0.3">
      <c r="L5561" s="26">
        <v>5552</v>
      </c>
      <c r="M5561" s="58">
        <v>0</v>
      </c>
      <c r="O5561" s="26">
        <v>5552</v>
      </c>
      <c r="P5561" s="58">
        <v>0</v>
      </c>
    </row>
    <row r="5562" spans="12:16" x14ac:dyDescent="0.3">
      <c r="L5562" s="26">
        <v>5553</v>
      </c>
      <c r="M5562" s="58">
        <v>26731590.68125996</v>
      </c>
      <c r="O5562" s="26">
        <v>5553</v>
      </c>
      <c r="P5562" s="58">
        <v>14183959.916612085</v>
      </c>
    </row>
    <row r="5563" spans="12:16" x14ac:dyDescent="0.3">
      <c r="L5563" s="26">
        <v>5554</v>
      </c>
      <c r="M5563" s="58">
        <v>0</v>
      </c>
      <c r="O5563" s="26">
        <v>5554</v>
      </c>
      <c r="P5563" s="58">
        <v>0</v>
      </c>
    </row>
    <row r="5564" spans="12:16" x14ac:dyDescent="0.3">
      <c r="L5564" s="26">
        <v>5555</v>
      </c>
      <c r="M5564" s="58">
        <v>0</v>
      </c>
      <c r="O5564" s="26">
        <v>5555</v>
      </c>
      <c r="P5564" s="58">
        <v>0</v>
      </c>
    </row>
    <row r="5565" spans="12:16" x14ac:dyDescent="0.3">
      <c r="L5565" s="26">
        <v>5556</v>
      </c>
      <c r="M5565" s="58">
        <v>0</v>
      </c>
      <c r="O5565" s="26">
        <v>5556</v>
      </c>
      <c r="P5565" s="58">
        <v>0</v>
      </c>
    </row>
    <row r="5566" spans="12:16" x14ac:dyDescent="0.3">
      <c r="L5566" s="26">
        <v>5557</v>
      </c>
      <c r="M5566" s="58">
        <v>11449443.444978863</v>
      </c>
      <c r="O5566" s="26">
        <v>5557</v>
      </c>
      <c r="P5566" s="58">
        <v>11449443.444978863</v>
      </c>
    </row>
    <row r="5567" spans="12:16" x14ac:dyDescent="0.3">
      <c r="L5567" s="26">
        <v>5558</v>
      </c>
      <c r="M5567" s="58">
        <v>0</v>
      </c>
      <c r="O5567" s="26">
        <v>5558</v>
      </c>
      <c r="P5567" s="58">
        <v>0</v>
      </c>
    </row>
    <row r="5568" spans="12:16" x14ac:dyDescent="0.3">
      <c r="L5568" s="26">
        <v>5559</v>
      </c>
      <c r="M5568" s="58">
        <v>5617554.7444145335</v>
      </c>
      <c r="O5568" s="26">
        <v>5559</v>
      </c>
      <c r="P5568" s="58">
        <v>5617554.7444145335</v>
      </c>
    </row>
    <row r="5569" spans="12:16" x14ac:dyDescent="0.3">
      <c r="L5569" s="26">
        <v>5560</v>
      </c>
      <c r="M5569" s="58">
        <v>0</v>
      </c>
      <c r="O5569" s="26">
        <v>5560</v>
      </c>
      <c r="P5569" s="58">
        <v>0</v>
      </c>
    </row>
    <row r="5570" spans="12:16" x14ac:dyDescent="0.3">
      <c r="L5570" s="26">
        <v>5561</v>
      </c>
      <c r="M5570" s="58">
        <v>0</v>
      </c>
      <c r="O5570" s="26">
        <v>5561</v>
      </c>
      <c r="P5570" s="58">
        <v>0</v>
      </c>
    </row>
    <row r="5571" spans="12:16" x14ac:dyDescent="0.3">
      <c r="L5571" s="26">
        <v>5562</v>
      </c>
      <c r="M5571" s="58">
        <v>0</v>
      </c>
      <c r="O5571" s="26">
        <v>5562</v>
      </c>
      <c r="P5571" s="58">
        <v>0</v>
      </c>
    </row>
    <row r="5572" spans="12:16" x14ac:dyDescent="0.3">
      <c r="L5572" s="26">
        <v>5563</v>
      </c>
      <c r="M5572" s="58">
        <v>8274505.8483417304</v>
      </c>
      <c r="O5572" s="26">
        <v>5563</v>
      </c>
      <c r="P5572" s="58">
        <v>8274505.8483417304</v>
      </c>
    </row>
    <row r="5573" spans="12:16" x14ac:dyDescent="0.3">
      <c r="L5573" s="26">
        <v>5564</v>
      </c>
      <c r="M5573" s="58">
        <v>0</v>
      </c>
      <c r="O5573" s="26">
        <v>5564</v>
      </c>
      <c r="P5573" s="58">
        <v>0</v>
      </c>
    </row>
    <row r="5574" spans="12:16" x14ac:dyDescent="0.3">
      <c r="L5574" s="26">
        <v>5565</v>
      </c>
      <c r="M5574" s="58">
        <v>0</v>
      </c>
      <c r="O5574" s="26">
        <v>5565</v>
      </c>
      <c r="P5574" s="58">
        <v>0</v>
      </c>
    </row>
    <row r="5575" spans="12:16" x14ac:dyDescent="0.3">
      <c r="L5575" s="26">
        <v>5566</v>
      </c>
      <c r="M5575" s="58">
        <v>0</v>
      </c>
      <c r="O5575" s="26">
        <v>5566</v>
      </c>
      <c r="P5575" s="58">
        <v>0</v>
      </c>
    </row>
    <row r="5576" spans="12:16" x14ac:dyDescent="0.3">
      <c r="L5576" s="26">
        <v>5567</v>
      </c>
      <c r="M5576" s="58">
        <v>9165482.9972651899</v>
      </c>
      <c r="O5576" s="26">
        <v>5567</v>
      </c>
      <c r="P5576" s="58">
        <v>9165482.9972651899</v>
      </c>
    </row>
    <row r="5577" spans="12:16" x14ac:dyDescent="0.3">
      <c r="L5577" s="26">
        <v>5568</v>
      </c>
      <c r="M5577" s="58">
        <v>10702534.340948908</v>
      </c>
      <c r="O5577" s="26">
        <v>5568</v>
      </c>
      <c r="P5577" s="58">
        <v>10702534.340948908</v>
      </c>
    </row>
    <row r="5578" spans="12:16" x14ac:dyDescent="0.3">
      <c r="L5578" s="26">
        <v>5569</v>
      </c>
      <c r="M5578" s="58">
        <v>22880878.706588995</v>
      </c>
      <c r="O5578" s="26">
        <v>5569</v>
      </c>
      <c r="P5578" s="58">
        <v>11286163.236570865</v>
      </c>
    </row>
    <row r="5579" spans="12:16" x14ac:dyDescent="0.3">
      <c r="L5579" s="26">
        <v>5570</v>
      </c>
      <c r="M5579" s="58">
        <v>6654993.7684233123</v>
      </c>
      <c r="O5579" s="26">
        <v>5570</v>
      </c>
      <c r="P5579" s="58">
        <v>6654993.7684233123</v>
      </c>
    </row>
    <row r="5580" spans="12:16" x14ac:dyDescent="0.3">
      <c r="L5580" s="26">
        <v>5571</v>
      </c>
      <c r="M5580" s="58">
        <v>0</v>
      </c>
      <c r="O5580" s="26">
        <v>5571</v>
      </c>
      <c r="P5580" s="58">
        <v>0</v>
      </c>
    </row>
    <row r="5581" spans="12:16" x14ac:dyDescent="0.3">
      <c r="L5581" s="26">
        <v>5572</v>
      </c>
      <c r="M5581" s="58">
        <v>5944873.319857304</v>
      </c>
      <c r="O5581" s="26">
        <v>5572</v>
      </c>
      <c r="P5581" s="58">
        <v>0</v>
      </c>
    </row>
    <row r="5582" spans="12:16" x14ac:dyDescent="0.3">
      <c r="L5582" s="26">
        <v>5573</v>
      </c>
      <c r="M5582" s="58">
        <v>0</v>
      </c>
      <c r="O5582" s="26">
        <v>5573</v>
      </c>
      <c r="P5582" s="58">
        <v>0</v>
      </c>
    </row>
    <row r="5583" spans="12:16" x14ac:dyDescent="0.3">
      <c r="L5583" s="26">
        <v>5574</v>
      </c>
      <c r="M5583" s="58">
        <v>0</v>
      </c>
      <c r="O5583" s="26">
        <v>5574</v>
      </c>
      <c r="P5583" s="58">
        <v>0</v>
      </c>
    </row>
    <row r="5584" spans="12:16" x14ac:dyDescent="0.3">
      <c r="L5584" s="26">
        <v>5575</v>
      </c>
      <c r="M5584" s="58">
        <v>16104319.482620735</v>
      </c>
      <c r="O5584" s="26">
        <v>5575</v>
      </c>
      <c r="P5584" s="58">
        <v>16104319.482620735</v>
      </c>
    </row>
    <row r="5585" spans="12:16" x14ac:dyDescent="0.3">
      <c r="L5585" s="26">
        <v>5576</v>
      </c>
      <c r="M5585" s="58">
        <v>0</v>
      </c>
      <c r="O5585" s="26">
        <v>5576</v>
      </c>
      <c r="P5585" s="58">
        <v>0</v>
      </c>
    </row>
    <row r="5586" spans="12:16" x14ac:dyDescent="0.3">
      <c r="L5586" s="26">
        <v>5577</v>
      </c>
      <c r="M5586" s="58">
        <v>13003771.989720695</v>
      </c>
      <c r="O5586" s="26">
        <v>5577</v>
      </c>
      <c r="P5586" s="58">
        <v>0</v>
      </c>
    </row>
    <row r="5587" spans="12:16" x14ac:dyDescent="0.3">
      <c r="L5587" s="26">
        <v>5578</v>
      </c>
      <c r="M5587" s="58">
        <v>8798629.7778188176</v>
      </c>
      <c r="O5587" s="26">
        <v>5578</v>
      </c>
      <c r="P5587" s="58">
        <v>8798629.7778188176</v>
      </c>
    </row>
    <row r="5588" spans="12:16" x14ac:dyDescent="0.3">
      <c r="L5588" s="26">
        <v>5579</v>
      </c>
      <c r="M5588" s="58">
        <v>25982806.55708031</v>
      </c>
      <c r="O5588" s="26">
        <v>5579</v>
      </c>
      <c r="P5588" s="58">
        <v>15869133.764394514</v>
      </c>
    </row>
    <row r="5589" spans="12:16" x14ac:dyDescent="0.3">
      <c r="L5589" s="26">
        <v>5580</v>
      </c>
      <c r="M5589" s="58">
        <v>0</v>
      </c>
      <c r="O5589" s="26">
        <v>5580</v>
      </c>
      <c r="P5589" s="58">
        <v>0</v>
      </c>
    </row>
    <row r="5590" spans="12:16" x14ac:dyDescent="0.3">
      <c r="L5590" s="26">
        <v>5581</v>
      </c>
      <c r="M5590" s="58">
        <v>18282896.571013719</v>
      </c>
      <c r="O5590" s="26">
        <v>5581</v>
      </c>
      <c r="P5590" s="58">
        <v>18282896.571013719</v>
      </c>
    </row>
    <row r="5591" spans="12:16" x14ac:dyDescent="0.3">
      <c r="L5591" s="26">
        <v>5582</v>
      </c>
      <c r="M5591" s="58">
        <v>21231269.283350628</v>
      </c>
      <c r="O5591" s="26">
        <v>5582</v>
      </c>
      <c r="P5591" s="58">
        <v>21231269.283350628</v>
      </c>
    </row>
    <row r="5592" spans="12:16" x14ac:dyDescent="0.3">
      <c r="L5592" s="26">
        <v>5583</v>
      </c>
      <c r="M5592" s="58">
        <v>0</v>
      </c>
      <c r="O5592" s="26">
        <v>5583</v>
      </c>
      <c r="P5592" s="58">
        <v>0</v>
      </c>
    </row>
    <row r="5593" spans="12:16" x14ac:dyDescent="0.3">
      <c r="L5593" s="26">
        <v>5584</v>
      </c>
      <c r="M5593" s="58">
        <v>0</v>
      </c>
      <c r="O5593" s="26">
        <v>5584</v>
      </c>
      <c r="P5593" s="58">
        <v>0</v>
      </c>
    </row>
    <row r="5594" spans="12:16" x14ac:dyDescent="0.3">
      <c r="L5594" s="26">
        <v>5585</v>
      </c>
      <c r="M5594" s="58">
        <v>24364010.124623843</v>
      </c>
      <c r="O5594" s="26">
        <v>5585</v>
      </c>
      <c r="P5594" s="58">
        <v>0</v>
      </c>
    </row>
    <row r="5595" spans="12:16" x14ac:dyDescent="0.3">
      <c r="L5595" s="26">
        <v>5586</v>
      </c>
      <c r="M5595" s="58">
        <v>23835903.023856096</v>
      </c>
      <c r="O5595" s="26">
        <v>5586</v>
      </c>
      <c r="P5595" s="58">
        <v>8264700.1619706489</v>
      </c>
    </row>
    <row r="5596" spans="12:16" x14ac:dyDescent="0.3">
      <c r="L5596" s="26">
        <v>5587</v>
      </c>
      <c r="M5596" s="58">
        <v>0</v>
      </c>
      <c r="O5596" s="26">
        <v>5587</v>
      </c>
      <c r="P5596" s="58">
        <v>0</v>
      </c>
    </row>
    <row r="5597" spans="12:16" x14ac:dyDescent="0.3">
      <c r="L5597" s="26">
        <v>5588</v>
      </c>
      <c r="M5597" s="58">
        <v>21286966.849572234</v>
      </c>
      <c r="O5597" s="26">
        <v>5588</v>
      </c>
      <c r="P5597" s="58">
        <v>21286966.849572234</v>
      </c>
    </row>
    <row r="5598" spans="12:16" x14ac:dyDescent="0.3">
      <c r="L5598" s="26">
        <v>5589</v>
      </c>
      <c r="M5598" s="58">
        <v>24370267.620899819</v>
      </c>
      <c r="O5598" s="26">
        <v>5589</v>
      </c>
      <c r="P5598" s="58">
        <v>24370267.620899819</v>
      </c>
    </row>
    <row r="5599" spans="12:16" x14ac:dyDescent="0.3">
      <c r="L5599" s="26">
        <v>5590</v>
      </c>
      <c r="M5599" s="58">
        <v>9521015.4064863455</v>
      </c>
      <c r="O5599" s="26">
        <v>5590</v>
      </c>
      <c r="P5599" s="58">
        <v>9521015.4064863455</v>
      </c>
    </row>
    <row r="5600" spans="12:16" x14ac:dyDescent="0.3">
      <c r="L5600" s="26">
        <v>5591</v>
      </c>
      <c r="M5600" s="58">
        <v>0</v>
      </c>
      <c r="O5600" s="26">
        <v>5591</v>
      </c>
      <c r="P5600" s="58">
        <v>0</v>
      </c>
    </row>
    <row r="5601" spans="12:16" x14ac:dyDescent="0.3">
      <c r="L5601" s="26">
        <v>5592</v>
      </c>
      <c r="M5601" s="58">
        <v>0</v>
      </c>
      <c r="O5601" s="26">
        <v>5592</v>
      </c>
      <c r="P5601" s="58">
        <v>0</v>
      </c>
    </row>
    <row r="5602" spans="12:16" x14ac:dyDescent="0.3">
      <c r="L5602" s="26">
        <v>5593</v>
      </c>
      <c r="M5602" s="58">
        <v>21799634.229007527</v>
      </c>
      <c r="O5602" s="26">
        <v>5593</v>
      </c>
      <c r="P5602" s="58">
        <v>21799634.229007527</v>
      </c>
    </row>
    <row r="5603" spans="12:16" x14ac:dyDescent="0.3">
      <c r="L5603" s="26">
        <v>5594</v>
      </c>
      <c r="M5603" s="58">
        <v>18276939.66232381</v>
      </c>
      <c r="O5603" s="26">
        <v>5594</v>
      </c>
      <c r="P5603" s="58">
        <v>18276939.66232381</v>
      </c>
    </row>
    <row r="5604" spans="12:16" x14ac:dyDescent="0.3">
      <c r="L5604" s="26">
        <v>5595</v>
      </c>
      <c r="M5604" s="58">
        <v>0</v>
      </c>
      <c r="O5604" s="26">
        <v>5595</v>
      </c>
      <c r="P5604" s="58">
        <v>0</v>
      </c>
    </row>
    <row r="5605" spans="12:16" x14ac:dyDescent="0.3">
      <c r="L5605" s="26">
        <v>5596</v>
      </c>
      <c r="M5605" s="58">
        <v>10591598.238776755</v>
      </c>
      <c r="O5605" s="26">
        <v>5596</v>
      </c>
      <c r="P5605" s="58">
        <v>10591598.238776755</v>
      </c>
    </row>
    <row r="5606" spans="12:16" x14ac:dyDescent="0.3">
      <c r="L5606" s="26">
        <v>5597</v>
      </c>
      <c r="M5606" s="58">
        <v>0</v>
      </c>
      <c r="O5606" s="26">
        <v>5597</v>
      </c>
      <c r="P5606" s="58">
        <v>0</v>
      </c>
    </row>
    <row r="5607" spans="12:16" x14ac:dyDescent="0.3">
      <c r="L5607" s="26">
        <v>5598</v>
      </c>
      <c r="M5607" s="58">
        <v>38558273.253845625</v>
      </c>
      <c r="O5607" s="26">
        <v>5598</v>
      </c>
      <c r="P5607" s="58">
        <v>38558273.253845625</v>
      </c>
    </row>
    <row r="5608" spans="12:16" x14ac:dyDescent="0.3">
      <c r="L5608" s="26">
        <v>5599</v>
      </c>
      <c r="M5608" s="58">
        <v>33266465.531758673</v>
      </c>
      <c r="O5608" s="26">
        <v>5599</v>
      </c>
      <c r="P5608" s="58">
        <v>33266465.531758673</v>
      </c>
    </row>
    <row r="5609" spans="12:16" x14ac:dyDescent="0.3">
      <c r="L5609" s="26">
        <v>5600</v>
      </c>
      <c r="M5609" s="58">
        <v>0</v>
      </c>
      <c r="O5609" s="26">
        <v>5600</v>
      </c>
      <c r="P5609" s="58">
        <v>0</v>
      </c>
    </row>
    <row r="5610" spans="12:16" x14ac:dyDescent="0.3">
      <c r="L5610" s="26">
        <v>5601</v>
      </c>
      <c r="M5610" s="58">
        <v>0</v>
      </c>
      <c r="O5610" s="26">
        <v>5601</v>
      </c>
      <c r="P5610" s="58">
        <v>0</v>
      </c>
    </row>
    <row r="5611" spans="12:16" x14ac:dyDescent="0.3">
      <c r="L5611" s="26">
        <v>5602</v>
      </c>
      <c r="M5611" s="58">
        <v>15596422.447116513</v>
      </c>
      <c r="O5611" s="26">
        <v>5602</v>
      </c>
      <c r="P5611" s="58">
        <v>15596422.447116513</v>
      </c>
    </row>
    <row r="5612" spans="12:16" x14ac:dyDescent="0.3">
      <c r="L5612" s="26">
        <v>5603</v>
      </c>
      <c r="M5612" s="58">
        <v>19068591.353371792</v>
      </c>
      <c r="O5612" s="26">
        <v>5603</v>
      </c>
      <c r="P5612" s="58">
        <v>19068591.353371792</v>
      </c>
    </row>
    <row r="5613" spans="12:16" x14ac:dyDescent="0.3">
      <c r="L5613" s="26">
        <v>5604</v>
      </c>
      <c r="M5613" s="58">
        <v>30171302.917188987</v>
      </c>
      <c r="O5613" s="26">
        <v>5604</v>
      </c>
      <c r="P5613" s="58">
        <v>0</v>
      </c>
    </row>
    <row r="5614" spans="12:16" x14ac:dyDescent="0.3">
      <c r="L5614" s="26">
        <v>5605</v>
      </c>
      <c r="M5614" s="58">
        <v>0</v>
      </c>
      <c r="O5614" s="26">
        <v>5605</v>
      </c>
      <c r="P5614" s="58">
        <v>0</v>
      </c>
    </row>
    <row r="5615" spans="12:16" x14ac:dyDescent="0.3">
      <c r="L5615" s="26">
        <v>5606</v>
      </c>
      <c r="M5615" s="58">
        <v>0</v>
      </c>
      <c r="O5615" s="26">
        <v>5606</v>
      </c>
      <c r="P5615" s="58">
        <v>0</v>
      </c>
    </row>
    <row r="5616" spans="12:16" x14ac:dyDescent="0.3">
      <c r="L5616" s="26">
        <v>5607</v>
      </c>
      <c r="M5616" s="58">
        <v>8535253.3625790849</v>
      </c>
      <c r="O5616" s="26">
        <v>5607</v>
      </c>
      <c r="P5616" s="58">
        <v>8535253.3625790849</v>
      </c>
    </row>
    <row r="5617" spans="12:16" x14ac:dyDescent="0.3">
      <c r="L5617" s="26">
        <v>5608</v>
      </c>
      <c r="M5617" s="58">
        <v>0</v>
      </c>
      <c r="O5617" s="26">
        <v>5608</v>
      </c>
      <c r="P5617" s="58">
        <v>0</v>
      </c>
    </row>
    <row r="5618" spans="12:16" x14ac:dyDescent="0.3">
      <c r="L5618" s="26">
        <v>5609</v>
      </c>
      <c r="M5618" s="58">
        <v>24916451.691612121</v>
      </c>
      <c r="O5618" s="26">
        <v>5609</v>
      </c>
      <c r="P5618" s="58">
        <v>24916451.691612121</v>
      </c>
    </row>
    <row r="5619" spans="12:16" x14ac:dyDescent="0.3">
      <c r="L5619" s="26">
        <v>5610</v>
      </c>
      <c r="M5619" s="58">
        <v>0</v>
      </c>
      <c r="O5619" s="26">
        <v>5610</v>
      </c>
      <c r="P5619" s="58">
        <v>0</v>
      </c>
    </row>
    <row r="5620" spans="12:16" x14ac:dyDescent="0.3">
      <c r="L5620" s="26">
        <v>5611</v>
      </c>
      <c r="M5620" s="58">
        <v>8587661.0853190962</v>
      </c>
      <c r="O5620" s="26">
        <v>5611</v>
      </c>
      <c r="P5620" s="58">
        <v>8587661.0853190962</v>
      </c>
    </row>
    <row r="5621" spans="12:16" x14ac:dyDescent="0.3">
      <c r="L5621" s="26">
        <v>5612</v>
      </c>
      <c r="M5621" s="58">
        <v>0</v>
      </c>
      <c r="O5621" s="26">
        <v>5612</v>
      </c>
      <c r="P5621" s="58">
        <v>0</v>
      </c>
    </row>
    <row r="5622" spans="12:16" x14ac:dyDescent="0.3">
      <c r="L5622" s="26">
        <v>5613</v>
      </c>
      <c r="M5622" s="58">
        <v>0</v>
      </c>
      <c r="O5622" s="26">
        <v>5613</v>
      </c>
      <c r="P5622" s="58">
        <v>0</v>
      </c>
    </row>
    <row r="5623" spans="12:16" x14ac:dyDescent="0.3">
      <c r="L5623" s="26">
        <v>5614</v>
      </c>
      <c r="M5623" s="58">
        <v>10665735.622090654</v>
      </c>
      <c r="O5623" s="26">
        <v>5614</v>
      </c>
      <c r="P5623" s="58">
        <v>10665735.622090654</v>
      </c>
    </row>
    <row r="5624" spans="12:16" x14ac:dyDescent="0.3">
      <c r="L5624" s="26">
        <v>5615</v>
      </c>
      <c r="M5624" s="58">
        <v>40323916.963705488</v>
      </c>
      <c r="O5624" s="26">
        <v>5615</v>
      </c>
      <c r="P5624" s="58">
        <v>14611113.448046289</v>
      </c>
    </row>
    <row r="5625" spans="12:16" x14ac:dyDescent="0.3">
      <c r="L5625" s="26">
        <v>5616</v>
      </c>
      <c r="M5625" s="58">
        <v>0</v>
      </c>
      <c r="O5625" s="26">
        <v>5616</v>
      </c>
      <c r="P5625" s="58">
        <v>0</v>
      </c>
    </row>
    <row r="5626" spans="12:16" x14ac:dyDescent="0.3">
      <c r="L5626" s="26">
        <v>5617</v>
      </c>
      <c r="M5626" s="58">
        <v>0</v>
      </c>
      <c r="O5626" s="26">
        <v>5617</v>
      </c>
      <c r="P5626" s="58">
        <v>0</v>
      </c>
    </row>
    <row r="5627" spans="12:16" x14ac:dyDescent="0.3">
      <c r="L5627" s="26">
        <v>5618</v>
      </c>
      <c r="M5627" s="58">
        <v>0</v>
      </c>
      <c r="O5627" s="26">
        <v>5618</v>
      </c>
      <c r="P5627" s="58">
        <v>0</v>
      </c>
    </row>
    <row r="5628" spans="12:16" x14ac:dyDescent="0.3">
      <c r="L5628" s="26">
        <v>5619</v>
      </c>
      <c r="M5628" s="58">
        <v>23950467.580445163</v>
      </c>
      <c r="O5628" s="26">
        <v>5619</v>
      </c>
      <c r="P5628" s="58">
        <v>10427311.960376717</v>
      </c>
    </row>
    <row r="5629" spans="12:16" x14ac:dyDescent="0.3">
      <c r="L5629" s="26">
        <v>5620</v>
      </c>
      <c r="M5629" s="58">
        <v>0</v>
      </c>
      <c r="O5629" s="26">
        <v>5620</v>
      </c>
      <c r="P5629" s="58">
        <v>0</v>
      </c>
    </row>
    <row r="5630" spans="12:16" x14ac:dyDescent="0.3">
      <c r="L5630" s="26">
        <v>5621</v>
      </c>
      <c r="M5630" s="58">
        <v>0</v>
      </c>
      <c r="O5630" s="26">
        <v>5621</v>
      </c>
      <c r="P5630" s="58">
        <v>0</v>
      </c>
    </row>
    <row r="5631" spans="12:16" x14ac:dyDescent="0.3">
      <c r="L5631" s="26">
        <v>5622</v>
      </c>
      <c r="M5631" s="58">
        <v>0</v>
      </c>
      <c r="O5631" s="26">
        <v>5622</v>
      </c>
      <c r="P5631" s="58">
        <v>0</v>
      </c>
    </row>
    <row r="5632" spans="12:16" x14ac:dyDescent="0.3">
      <c r="L5632" s="26">
        <v>5623</v>
      </c>
      <c r="M5632" s="58">
        <v>0</v>
      </c>
      <c r="O5632" s="26">
        <v>5623</v>
      </c>
      <c r="P5632" s="58">
        <v>0</v>
      </c>
    </row>
    <row r="5633" spans="12:16" x14ac:dyDescent="0.3">
      <c r="L5633" s="26">
        <v>5624</v>
      </c>
      <c r="M5633" s="58">
        <v>6391019.0561695639</v>
      </c>
      <c r="O5633" s="26">
        <v>5624</v>
      </c>
      <c r="P5633" s="58">
        <v>0</v>
      </c>
    </row>
    <row r="5634" spans="12:16" x14ac:dyDescent="0.3">
      <c r="L5634" s="26">
        <v>5625</v>
      </c>
      <c r="M5634" s="58">
        <v>0</v>
      </c>
      <c r="O5634" s="26">
        <v>5625</v>
      </c>
      <c r="P5634" s="58">
        <v>0</v>
      </c>
    </row>
    <row r="5635" spans="12:16" x14ac:dyDescent="0.3">
      <c r="L5635" s="26">
        <v>5626</v>
      </c>
      <c r="M5635" s="58">
        <v>38376191.183115147</v>
      </c>
      <c r="O5635" s="26">
        <v>5626</v>
      </c>
      <c r="P5635" s="58">
        <v>38376191.183115147</v>
      </c>
    </row>
    <row r="5636" spans="12:16" x14ac:dyDescent="0.3">
      <c r="L5636" s="26">
        <v>5627</v>
      </c>
      <c r="M5636" s="58">
        <v>0</v>
      </c>
      <c r="O5636" s="26">
        <v>5627</v>
      </c>
      <c r="P5636" s="58">
        <v>0</v>
      </c>
    </row>
    <row r="5637" spans="12:16" x14ac:dyDescent="0.3">
      <c r="L5637" s="26">
        <v>5628</v>
      </c>
      <c r="M5637" s="58">
        <v>0</v>
      </c>
      <c r="O5637" s="26">
        <v>5628</v>
      </c>
      <c r="P5637" s="58">
        <v>0</v>
      </c>
    </row>
    <row r="5638" spans="12:16" x14ac:dyDescent="0.3">
      <c r="L5638" s="26">
        <v>5629</v>
      </c>
      <c r="M5638" s="58">
        <v>0</v>
      </c>
      <c r="O5638" s="26">
        <v>5629</v>
      </c>
      <c r="P5638" s="58">
        <v>0</v>
      </c>
    </row>
    <row r="5639" spans="12:16" x14ac:dyDescent="0.3">
      <c r="L5639" s="26">
        <v>5630</v>
      </c>
      <c r="M5639" s="58">
        <v>12929848.946818808</v>
      </c>
      <c r="O5639" s="26">
        <v>5630</v>
      </c>
      <c r="P5639" s="58">
        <v>12929848.946818808</v>
      </c>
    </row>
    <row r="5640" spans="12:16" x14ac:dyDescent="0.3">
      <c r="L5640" s="26">
        <v>5631</v>
      </c>
      <c r="M5640" s="58">
        <v>11263878.338544395</v>
      </c>
      <c r="O5640" s="26">
        <v>5631</v>
      </c>
      <c r="P5640" s="58">
        <v>11263878.338544395</v>
      </c>
    </row>
    <row r="5641" spans="12:16" x14ac:dyDescent="0.3">
      <c r="L5641" s="26">
        <v>5632</v>
      </c>
      <c r="M5641" s="58">
        <v>6104938.8850458385</v>
      </c>
      <c r="O5641" s="26">
        <v>5632</v>
      </c>
      <c r="P5641" s="58">
        <v>6104938.8850458385</v>
      </c>
    </row>
    <row r="5642" spans="12:16" x14ac:dyDescent="0.3">
      <c r="L5642" s="26">
        <v>5633</v>
      </c>
      <c r="M5642" s="58">
        <v>0</v>
      </c>
      <c r="O5642" s="26">
        <v>5633</v>
      </c>
      <c r="P5642" s="58">
        <v>0</v>
      </c>
    </row>
    <row r="5643" spans="12:16" x14ac:dyDescent="0.3">
      <c r="L5643" s="26">
        <v>5634</v>
      </c>
      <c r="M5643" s="58">
        <v>0</v>
      </c>
      <c r="O5643" s="26">
        <v>5634</v>
      </c>
      <c r="P5643" s="58">
        <v>0</v>
      </c>
    </row>
    <row r="5644" spans="12:16" x14ac:dyDescent="0.3">
      <c r="L5644" s="26">
        <v>5635</v>
      </c>
      <c r="M5644" s="58">
        <v>33971162.056880422</v>
      </c>
      <c r="O5644" s="26">
        <v>5635</v>
      </c>
      <c r="P5644" s="58">
        <v>33971162.056880422</v>
      </c>
    </row>
    <row r="5645" spans="12:16" x14ac:dyDescent="0.3">
      <c r="L5645" s="26">
        <v>5636</v>
      </c>
      <c r="M5645" s="58">
        <v>0</v>
      </c>
      <c r="O5645" s="26">
        <v>5636</v>
      </c>
      <c r="P5645" s="58">
        <v>0</v>
      </c>
    </row>
    <row r="5646" spans="12:16" x14ac:dyDescent="0.3">
      <c r="L5646" s="26">
        <v>5637</v>
      </c>
      <c r="M5646" s="58">
        <v>5902722.5004459629</v>
      </c>
      <c r="O5646" s="26">
        <v>5637</v>
      </c>
      <c r="P5646" s="58">
        <v>5902722.5004459629</v>
      </c>
    </row>
    <row r="5647" spans="12:16" x14ac:dyDescent="0.3">
      <c r="L5647" s="26">
        <v>5638</v>
      </c>
      <c r="M5647" s="58">
        <v>0</v>
      </c>
      <c r="O5647" s="26">
        <v>5638</v>
      </c>
      <c r="P5647" s="58">
        <v>0</v>
      </c>
    </row>
    <row r="5648" spans="12:16" x14ac:dyDescent="0.3">
      <c r="L5648" s="26">
        <v>5639</v>
      </c>
      <c r="M5648" s="58">
        <v>0</v>
      </c>
      <c r="O5648" s="26">
        <v>5639</v>
      </c>
      <c r="P5648" s="58">
        <v>0</v>
      </c>
    </row>
    <row r="5649" spans="12:16" x14ac:dyDescent="0.3">
      <c r="L5649" s="26">
        <v>5640</v>
      </c>
      <c r="M5649" s="58">
        <v>0</v>
      </c>
      <c r="O5649" s="26">
        <v>5640</v>
      </c>
      <c r="P5649" s="58">
        <v>0</v>
      </c>
    </row>
    <row r="5650" spans="12:16" x14ac:dyDescent="0.3">
      <c r="L5650" s="26">
        <v>5641</v>
      </c>
      <c r="M5650" s="58">
        <v>5927121.0448133033</v>
      </c>
      <c r="O5650" s="26">
        <v>5641</v>
      </c>
      <c r="P5650" s="58">
        <v>0</v>
      </c>
    </row>
    <row r="5651" spans="12:16" x14ac:dyDescent="0.3">
      <c r="L5651" s="26">
        <v>5642</v>
      </c>
      <c r="M5651" s="58">
        <v>0</v>
      </c>
      <c r="O5651" s="26">
        <v>5642</v>
      </c>
      <c r="P5651" s="58">
        <v>0</v>
      </c>
    </row>
    <row r="5652" spans="12:16" x14ac:dyDescent="0.3">
      <c r="L5652" s="26">
        <v>5643</v>
      </c>
      <c r="M5652" s="58">
        <v>14018135.815005166</v>
      </c>
      <c r="O5652" s="26">
        <v>5643</v>
      </c>
      <c r="P5652" s="58">
        <v>0</v>
      </c>
    </row>
    <row r="5653" spans="12:16" x14ac:dyDescent="0.3">
      <c r="L5653" s="26">
        <v>5644</v>
      </c>
      <c r="M5653" s="58">
        <v>15869404.542743843</v>
      </c>
      <c r="O5653" s="26">
        <v>5644</v>
      </c>
      <c r="P5653" s="58">
        <v>0</v>
      </c>
    </row>
    <row r="5654" spans="12:16" x14ac:dyDescent="0.3">
      <c r="L5654" s="26">
        <v>5645</v>
      </c>
      <c r="M5654" s="58">
        <v>21547920.961710367</v>
      </c>
      <c r="O5654" s="26">
        <v>5645</v>
      </c>
      <c r="P5654" s="58">
        <v>21547920.961710367</v>
      </c>
    </row>
    <row r="5655" spans="12:16" x14ac:dyDescent="0.3">
      <c r="L5655" s="26">
        <v>5646</v>
      </c>
      <c r="M5655" s="58">
        <v>0</v>
      </c>
      <c r="O5655" s="26">
        <v>5646</v>
      </c>
      <c r="P5655" s="58">
        <v>0</v>
      </c>
    </row>
    <row r="5656" spans="12:16" x14ac:dyDescent="0.3">
      <c r="L5656" s="26">
        <v>5647</v>
      </c>
      <c r="M5656" s="58">
        <v>0</v>
      </c>
      <c r="O5656" s="26">
        <v>5647</v>
      </c>
      <c r="P5656" s="58">
        <v>0</v>
      </c>
    </row>
    <row r="5657" spans="12:16" x14ac:dyDescent="0.3">
      <c r="L5657" s="26">
        <v>5648</v>
      </c>
      <c r="M5657" s="58">
        <v>0</v>
      </c>
      <c r="O5657" s="26">
        <v>5648</v>
      </c>
      <c r="P5657" s="58">
        <v>0</v>
      </c>
    </row>
    <row r="5658" spans="12:16" x14ac:dyDescent="0.3">
      <c r="L5658" s="26">
        <v>5649</v>
      </c>
      <c r="M5658" s="58">
        <v>0</v>
      </c>
      <c r="O5658" s="26">
        <v>5649</v>
      </c>
      <c r="P5658" s="58">
        <v>0</v>
      </c>
    </row>
    <row r="5659" spans="12:16" x14ac:dyDescent="0.3">
      <c r="L5659" s="26">
        <v>5650</v>
      </c>
      <c r="M5659" s="58">
        <v>0</v>
      </c>
      <c r="O5659" s="26">
        <v>5650</v>
      </c>
      <c r="P5659" s="58">
        <v>0</v>
      </c>
    </row>
    <row r="5660" spans="12:16" x14ac:dyDescent="0.3">
      <c r="L5660" s="26">
        <v>5651</v>
      </c>
      <c r="M5660" s="58">
        <v>7281420.497750069</v>
      </c>
      <c r="O5660" s="26">
        <v>5651</v>
      </c>
      <c r="P5660" s="58">
        <v>7281420.497750069</v>
      </c>
    </row>
    <row r="5661" spans="12:16" x14ac:dyDescent="0.3">
      <c r="L5661" s="26">
        <v>5652</v>
      </c>
      <c r="M5661" s="58">
        <v>9887091.8266726192</v>
      </c>
      <c r="O5661" s="26">
        <v>5652</v>
      </c>
      <c r="P5661" s="58">
        <v>0</v>
      </c>
    </row>
    <row r="5662" spans="12:16" x14ac:dyDescent="0.3">
      <c r="L5662" s="26">
        <v>5653</v>
      </c>
      <c r="M5662" s="58">
        <v>0</v>
      </c>
      <c r="O5662" s="26">
        <v>5653</v>
      </c>
      <c r="P5662" s="58">
        <v>0</v>
      </c>
    </row>
    <row r="5663" spans="12:16" x14ac:dyDescent="0.3">
      <c r="L5663" s="26">
        <v>5654</v>
      </c>
      <c r="M5663" s="58">
        <v>0</v>
      </c>
      <c r="O5663" s="26">
        <v>5654</v>
      </c>
      <c r="P5663" s="58">
        <v>0</v>
      </c>
    </row>
    <row r="5664" spans="12:16" x14ac:dyDescent="0.3">
      <c r="L5664" s="26">
        <v>5655</v>
      </c>
      <c r="M5664" s="58">
        <v>0</v>
      </c>
      <c r="O5664" s="26">
        <v>5655</v>
      </c>
      <c r="P5664" s="58">
        <v>0</v>
      </c>
    </row>
    <row r="5665" spans="12:16" x14ac:dyDescent="0.3">
      <c r="L5665" s="26">
        <v>5656</v>
      </c>
      <c r="M5665" s="58">
        <v>18403953.099440698</v>
      </c>
      <c r="O5665" s="26">
        <v>5656</v>
      </c>
      <c r="P5665" s="58">
        <v>0</v>
      </c>
    </row>
    <row r="5666" spans="12:16" x14ac:dyDescent="0.3">
      <c r="L5666" s="26">
        <v>5657</v>
      </c>
      <c r="M5666" s="58">
        <v>17803288.347376186</v>
      </c>
      <c r="O5666" s="26">
        <v>5657</v>
      </c>
      <c r="P5666" s="58">
        <v>17803288.347376186</v>
      </c>
    </row>
    <row r="5667" spans="12:16" x14ac:dyDescent="0.3">
      <c r="L5667" s="26">
        <v>5658</v>
      </c>
      <c r="M5667" s="58">
        <v>0</v>
      </c>
      <c r="O5667" s="26">
        <v>5658</v>
      </c>
      <c r="P5667" s="58">
        <v>0</v>
      </c>
    </row>
    <row r="5668" spans="12:16" x14ac:dyDescent="0.3">
      <c r="L5668" s="26">
        <v>5659</v>
      </c>
      <c r="M5668" s="58">
        <v>0</v>
      </c>
      <c r="O5668" s="26">
        <v>5659</v>
      </c>
      <c r="P5668" s="58">
        <v>0</v>
      </c>
    </row>
    <row r="5669" spans="12:16" x14ac:dyDescent="0.3">
      <c r="L5669" s="26">
        <v>5660</v>
      </c>
      <c r="M5669" s="58">
        <v>8304214.2334607244</v>
      </c>
      <c r="O5669" s="26">
        <v>5660</v>
      </c>
      <c r="P5669" s="58">
        <v>8304214.2334607244</v>
      </c>
    </row>
    <row r="5670" spans="12:16" x14ac:dyDescent="0.3">
      <c r="L5670" s="26">
        <v>5661</v>
      </c>
      <c r="M5670" s="58">
        <v>5854217.3130239826</v>
      </c>
      <c r="O5670" s="26">
        <v>5661</v>
      </c>
      <c r="P5670" s="58">
        <v>0</v>
      </c>
    </row>
    <row r="5671" spans="12:16" x14ac:dyDescent="0.3">
      <c r="L5671" s="26">
        <v>5662</v>
      </c>
      <c r="M5671" s="58">
        <v>0</v>
      </c>
      <c r="O5671" s="26">
        <v>5662</v>
      </c>
      <c r="P5671" s="58">
        <v>0</v>
      </c>
    </row>
    <row r="5672" spans="12:16" x14ac:dyDescent="0.3">
      <c r="L5672" s="26">
        <v>5663</v>
      </c>
      <c r="M5672" s="58">
        <v>0</v>
      </c>
      <c r="O5672" s="26">
        <v>5663</v>
      </c>
      <c r="P5672" s="58">
        <v>0</v>
      </c>
    </row>
    <row r="5673" spans="12:16" x14ac:dyDescent="0.3">
      <c r="L5673" s="26">
        <v>5664</v>
      </c>
      <c r="M5673" s="58">
        <v>0</v>
      </c>
      <c r="O5673" s="26">
        <v>5664</v>
      </c>
      <c r="P5673" s="58">
        <v>0</v>
      </c>
    </row>
    <row r="5674" spans="12:16" x14ac:dyDescent="0.3">
      <c r="L5674" s="26">
        <v>5665</v>
      </c>
      <c r="M5674" s="58">
        <v>6045171.2191126179</v>
      </c>
      <c r="O5674" s="26">
        <v>5665</v>
      </c>
      <c r="P5674" s="58">
        <v>6045171.2191126179</v>
      </c>
    </row>
    <row r="5675" spans="12:16" x14ac:dyDescent="0.3">
      <c r="L5675" s="26">
        <v>5666</v>
      </c>
      <c r="M5675" s="58">
        <v>0</v>
      </c>
      <c r="O5675" s="26">
        <v>5666</v>
      </c>
      <c r="P5675" s="58">
        <v>0</v>
      </c>
    </row>
    <row r="5676" spans="12:16" x14ac:dyDescent="0.3">
      <c r="L5676" s="26">
        <v>5667</v>
      </c>
      <c r="M5676" s="58">
        <v>0</v>
      </c>
      <c r="O5676" s="26">
        <v>5667</v>
      </c>
      <c r="P5676" s="58">
        <v>0</v>
      </c>
    </row>
    <row r="5677" spans="12:16" x14ac:dyDescent="0.3">
      <c r="L5677" s="26">
        <v>5668</v>
      </c>
      <c r="M5677" s="58">
        <v>13956521.180680387</v>
      </c>
      <c r="O5677" s="26">
        <v>5668</v>
      </c>
      <c r="P5677" s="58">
        <v>13956521.180680387</v>
      </c>
    </row>
    <row r="5678" spans="12:16" x14ac:dyDescent="0.3">
      <c r="L5678" s="26">
        <v>5669</v>
      </c>
      <c r="M5678" s="58">
        <v>0</v>
      </c>
      <c r="O5678" s="26">
        <v>5669</v>
      </c>
      <c r="P5678" s="58">
        <v>0</v>
      </c>
    </row>
    <row r="5679" spans="12:16" x14ac:dyDescent="0.3">
      <c r="L5679" s="26">
        <v>5670</v>
      </c>
      <c r="M5679" s="58">
        <v>0</v>
      </c>
      <c r="O5679" s="26">
        <v>5670</v>
      </c>
      <c r="P5679" s="58">
        <v>0</v>
      </c>
    </row>
    <row r="5680" spans="12:16" x14ac:dyDescent="0.3">
      <c r="L5680" s="26">
        <v>5671</v>
      </c>
      <c r="M5680" s="58">
        <v>9321488.1597520243</v>
      </c>
      <c r="O5680" s="26">
        <v>5671</v>
      </c>
      <c r="P5680" s="58">
        <v>9321488.1597520243</v>
      </c>
    </row>
    <row r="5681" spans="12:16" x14ac:dyDescent="0.3">
      <c r="L5681" s="26">
        <v>5672</v>
      </c>
      <c r="M5681" s="58">
        <v>26845069.290959172</v>
      </c>
      <c r="O5681" s="26">
        <v>5672</v>
      </c>
      <c r="P5681" s="58">
        <v>16046872.987076873</v>
      </c>
    </row>
    <row r="5682" spans="12:16" x14ac:dyDescent="0.3">
      <c r="L5682" s="26">
        <v>5673</v>
      </c>
      <c r="M5682" s="58">
        <v>0</v>
      </c>
      <c r="O5682" s="26">
        <v>5673</v>
      </c>
      <c r="P5682" s="58">
        <v>0</v>
      </c>
    </row>
    <row r="5683" spans="12:16" x14ac:dyDescent="0.3">
      <c r="L5683" s="26">
        <v>5674</v>
      </c>
      <c r="M5683" s="58">
        <v>13463487.19302794</v>
      </c>
      <c r="O5683" s="26">
        <v>5674</v>
      </c>
      <c r="P5683" s="58">
        <v>4598536.3041720102</v>
      </c>
    </row>
    <row r="5684" spans="12:16" x14ac:dyDescent="0.3">
      <c r="L5684" s="26">
        <v>5675</v>
      </c>
      <c r="M5684" s="58">
        <v>5162284.0995448753</v>
      </c>
      <c r="O5684" s="26">
        <v>5675</v>
      </c>
      <c r="P5684" s="58">
        <v>5162284.0995448753</v>
      </c>
    </row>
    <row r="5685" spans="12:16" x14ac:dyDescent="0.3">
      <c r="L5685" s="26">
        <v>5676</v>
      </c>
      <c r="M5685" s="58">
        <v>0</v>
      </c>
      <c r="O5685" s="26">
        <v>5676</v>
      </c>
      <c r="P5685" s="58">
        <v>0</v>
      </c>
    </row>
    <row r="5686" spans="12:16" x14ac:dyDescent="0.3">
      <c r="L5686" s="26">
        <v>5677</v>
      </c>
      <c r="M5686" s="58">
        <v>0</v>
      </c>
      <c r="O5686" s="26">
        <v>5677</v>
      </c>
      <c r="P5686" s="58">
        <v>0</v>
      </c>
    </row>
    <row r="5687" spans="12:16" x14ac:dyDescent="0.3">
      <c r="L5687" s="26">
        <v>5678</v>
      </c>
      <c r="M5687" s="58">
        <v>0</v>
      </c>
      <c r="O5687" s="26">
        <v>5678</v>
      </c>
      <c r="P5687" s="58">
        <v>0</v>
      </c>
    </row>
    <row r="5688" spans="12:16" x14ac:dyDescent="0.3">
      <c r="L5688" s="26">
        <v>5679</v>
      </c>
      <c r="M5688" s="58">
        <v>0</v>
      </c>
      <c r="O5688" s="26">
        <v>5679</v>
      </c>
      <c r="P5688" s="58">
        <v>0</v>
      </c>
    </row>
    <row r="5689" spans="12:16" x14ac:dyDescent="0.3">
      <c r="L5689" s="26">
        <v>5680</v>
      </c>
      <c r="M5689" s="58">
        <v>0</v>
      </c>
      <c r="O5689" s="26">
        <v>5680</v>
      </c>
      <c r="P5689" s="58">
        <v>0</v>
      </c>
    </row>
    <row r="5690" spans="12:16" x14ac:dyDescent="0.3">
      <c r="L5690" s="26">
        <v>5681</v>
      </c>
      <c r="M5690" s="58">
        <v>0</v>
      </c>
      <c r="O5690" s="26">
        <v>5681</v>
      </c>
      <c r="P5690" s="58">
        <v>0</v>
      </c>
    </row>
    <row r="5691" spans="12:16" x14ac:dyDescent="0.3">
      <c r="L5691" s="26">
        <v>5682</v>
      </c>
      <c r="M5691" s="58">
        <v>0</v>
      </c>
      <c r="O5691" s="26">
        <v>5682</v>
      </c>
      <c r="P5691" s="58">
        <v>0</v>
      </c>
    </row>
    <row r="5692" spans="12:16" x14ac:dyDescent="0.3">
      <c r="L5692" s="26">
        <v>5683</v>
      </c>
      <c r="M5692" s="58">
        <v>0</v>
      </c>
      <c r="O5692" s="26">
        <v>5683</v>
      </c>
      <c r="P5692" s="58">
        <v>0</v>
      </c>
    </row>
    <row r="5693" spans="12:16" x14ac:dyDescent="0.3">
      <c r="L5693" s="26">
        <v>5684</v>
      </c>
      <c r="M5693" s="58">
        <v>0</v>
      </c>
      <c r="O5693" s="26">
        <v>5684</v>
      </c>
      <c r="P5693" s="58">
        <v>0</v>
      </c>
    </row>
    <row r="5694" spans="12:16" x14ac:dyDescent="0.3">
      <c r="L5694" s="26">
        <v>5685</v>
      </c>
      <c r="M5694" s="58">
        <v>0</v>
      </c>
      <c r="O5694" s="26">
        <v>5685</v>
      </c>
      <c r="P5694" s="58">
        <v>0</v>
      </c>
    </row>
    <row r="5695" spans="12:16" x14ac:dyDescent="0.3">
      <c r="L5695" s="26">
        <v>5686</v>
      </c>
      <c r="M5695" s="58">
        <v>0</v>
      </c>
      <c r="O5695" s="26">
        <v>5686</v>
      </c>
      <c r="P5695" s="58">
        <v>0</v>
      </c>
    </row>
    <row r="5696" spans="12:16" x14ac:dyDescent="0.3">
      <c r="L5696" s="26">
        <v>5687</v>
      </c>
      <c r="M5696" s="58">
        <v>20312051.948920175</v>
      </c>
      <c r="O5696" s="26">
        <v>5687</v>
      </c>
      <c r="P5696" s="58">
        <v>20312051.948920175</v>
      </c>
    </row>
    <row r="5697" spans="12:16" x14ac:dyDescent="0.3">
      <c r="L5697" s="26">
        <v>5688</v>
      </c>
      <c r="M5697" s="58">
        <v>44024926.500526398</v>
      </c>
      <c r="O5697" s="26">
        <v>5688</v>
      </c>
      <c r="P5697" s="58">
        <v>44024926.500526398</v>
      </c>
    </row>
    <row r="5698" spans="12:16" x14ac:dyDescent="0.3">
      <c r="L5698" s="26">
        <v>5689</v>
      </c>
      <c r="M5698" s="58">
        <v>20137709.99005001</v>
      </c>
      <c r="O5698" s="26">
        <v>5689</v>
      </c>
      <c r="P5698" s="58">
        <v>20137709.99005001</v>
      </c>
    </row>
    <row r="5699" spans="12:16" x14ac:dyDescent="0.3">
      <c r="L5699" s="26">
        <v>5690</v>
      </c>
      <c r="M5699" s="58">
        <v>0</v>
      </c>
      <c r="O5699" s="26">
        <v>5690</v>
      </c>
      <c r="P5699" s="58">
        <v>0</v>
      </c>
    </row>
    <row r="5700" spans="12:16" x14ac:dyDescent="0.3">
      <c r="L5700" s="26">
        <v>5691</v>
      </c>
      <c r="M5700" s="58">
        <v>0</v>
      </c>
      <c r="O5700" s="26">
        <v>5691</v>
      </c>
      <c r="P5700" s="58">
        <v>0</v>
      </c>
    </row>
    <row r="5701" spans="12:16" x14ac:dyDescent="0.3">
      <c r="L5701" s="26">
        <v>5692</v>
      </c>
      <c r="M5701" s="58">
        <v>35770967.182459041</v>
      </c>
      <c r="O5701" s="26">
        <v>5692</v>
      </c>
      <c r="P5701" s="58">
        <v>11935407.227405295</v>
      </c>
    </row>
    <row r="5702" spans="12:16" x14ac:dyDescent="0.3">
      <c r="L5702" s="26">
        <v>5693</v>
      </c>
      <c r="M5702" s="58">
        <v>0</v>
      </c>
      <c r="O5702" s="26">
        <v>5693</v>
      </c>
      <c r="P5702" s="58">
        <v>0</v>
      </c>
    </row>
    <row r="5703" spans="12:16" x14ac:dyDescent="0.3">
      <c r="L5703" s="26">
        <v>5694</v>
      </c>
      <c r="M5703" s="58">
        <v>13654823.827705499</v>
      </c>
      <c r="O5703" s="26">
        <v>5694</v>
      </c>
      <c r="P5703" s="58">
        <v>0</v>
      </c>
    </row>
    <row r="5704" spans="12:16" x14ac:dyDescent="0.3">
      <c r="L5704" s="26">
        <v>5695</v>
      </c>
      <c r="M5704" s="58">
        <v>40853049.209948547</v>
      </c>
      <c r="O5704" s="26">
        <v>5695</v>
      </c>
      <c r="P5704" s="58">
        <v>12939336.58997993</v>
      </c>
    </row>
    <row r="5705" spans="12:16" x14ac:dyDescent="0.3">
      <c r="L5705" s="26">
        <v>5696</v>
      </c>
      <c r="M5705" s="58">
        <v>9447925.421982903</v>
      </c>
      <c r="O5705" s="26">
        <v>5696</v>
      </c>
      <c r="P5705" s="58">
        <v>9447925.421982903</v>
      </c>
    </row>
    <row r="5706" spans="12:16" x14ac:dyDescent="0.3">
      <c r="L5706" s="26">
        <v>5697</v>
      </c>
      <c r="M5706" s="58">
        <v>0</v>
      </c>
      <c r="O5706" s="26">
        <v>5697</v>
      </c>
      <c r="P5706" s="58">
        <v>0</v>
      </c>
    </row>
    <row r="5707" spans="12:16" x14ac:dyDescent="0.3">
      <c r="L5707" s="26">
        <v>5698</v>
      </c>
      <c r="M5707" s="58">
        <v>0</v>
      </c>
      <c r="O5707" s="26">
        <v>5698</v>
      </c>
      <c r="P5707" s="58">
        <v>0</v>
      </c>
    </row>
    <row r="5708" spans="12:16" x14ac:dyDescent="0.3">
      <c r="L5708" s="26">
        <v>5699</v>
      </c>
      <c r="M5708" s="58">
        <v>5410966.6814286839</v>
      </c>
      <c r="O5708" s="26">
        <v>5699</v>
      </c>
      <c r="P5708" s="58">
        <v>5410966.6814286839</v>
      </c>
    </row>
    <row r="5709" spans="12:16" x14ac:dyDescent="0.3">
      <c r="L5709" s="26">
        <v>5700</v>
      </c>
      <c r="M5709" s="58">
        <v>0</v>
      </c>
      <c r="O5709" s="26">
        <v>5700</v>
      </c>
      <c r="P5709" s="58">
        <v>0</v>
      </c>
    </row>
    <row r="5710" spans="12:16" x14ac:dyDescent="0.3">
      <c r="L5710" s="26">
        <v>5701</v>
      </c>
      <c r="M5710" s="58">
        <v>0</v>
      </c>
      <c r="O5710" s="26">
        <v>5701</v>
      </c>
      <c r="P5710" s="58">
        <v>0</v>
      </c>
    </row>
    <row r="5711" spans="12:16" x14ac:dyDescent="0.3">
      <c r="L5711" s="26">
        <v>5702</v>
      </c>
      <c r="M5711" s="58">
        <v>0</v>
      </c>
      <c r="O5711" s="26">
        <v>5702</v>
      </c>
      <c r="P5711" s="58">
        <v>0</v>
      </c>
    </row>
    <row r="5712" spans="12:16" x14ac:dyDescent="0.3">
      <c r="L5712" s="26">
        <v>5703</v>
      </c>
      <c r="M5712" s="58">
        <v>21841296.198196612</v>
      </c>
      <c r="O5712" s="26">
        <v>5703</v>
      </c>
      <c r="P5712" s="58">
        <v>21841296.198196612</v>
      </c>
    </row>
    <row r="5713" spans="12:16" x14ac:dyDescent="0.3">
      <c r="L5713" s="26">
        <v>5704</v>
      </c>
      <c r="M5713" s="58">
        <v>0</v>
      </c>
      <c r="O5713" s="26">
        <v>5704</v>
      </c>
      <c r="P5713" s="58">
        <v>0</v>
      </c>
    </row>
    <row r="5714" spans="12:16" x14ac:dyDescent="0.3">
      <c r="L5714" s="26">
        <v>5705</v>
      </c>
      <c r="M5714" s="58">
        <v>20993806.683355842</v>
      </c>
      <c r="O5714" s="26">
        <v>5705</v>
      </c>
      <c r="P5714" s="58">
        <v>20993806.683355842</v>
      </c>
    </row>
    <row r="5715" spans="12:16" x14ac:dyDescent="0.3">
      <c r="L5715" s="26">
        <v>5706</v>
      </c>
      <c r="M5715" s="58">
        <v>6960556.8062225953</v>
      </c>
      <c r="O5715" s="26">
        <v>5706</v>
      </c>
      <c r="P5715" s="58">
        <v>0</v>
      </c>
    </row>
    <row r="5716" spans="12:16" x14ac:dyDescent="0.3">
      <c r="L5716" s="26">
        <v>5707</v>
      </c>
      <c r="M5716" s="58">
        <v>0</v>
      </c>
      <c r="O5716" s="26">
        <v>5707</v>
      </c>
      <c r="P5716" s="58">
        <v>0</v>
      </c>
    </row>
    <row r="5717" spans="12:16" x14ac:dyDescent="0.3">
      <c r="L5717" s="26">
        <v>5708</v>
      </c>
      <c r="M5717" s="58">
        <v>0</v>
      </c>
      <c r="O5717" s="26">
        <v>5708</v>
      </c>
      <c r="P5717" s="58">
        <v>0</v>
      </c>
    </row>
    <row r="5718" spans="12:16" x14ac:dyDescent="0.3">
      <c r="L5718" s="26">
        <v>5709</v>
      </c>
      <c r="M5718" s="58">
        <v>0</v>
      </c>
      <c r="O5718" s="26">
        <v>5709</v>
      </c>
      <c r="P5718" s="58">
        <v>0</v>
      </c>
    </row>
    <row r="5719" spans="12:16" x14ac:dyDescent="0.3">
      <c r="L5719" s="26">
        <v>5710</v>
      </c>
      <c r="M5719" s="58">
        <v>13564719.471214149</v>
      </c>
      <c r="O5719" s="26">
        <v>5710</v>
      </c>
      <c r="P5719" s="58">
        <v>0</v>
      </c>
    </row>
    <row r="5720" spans="12:16" x14ac:dyDescent="0.3">
      <c r="L5720" s="26">
        <v>5711</v>
      </c>
      <c r="M5720" s="58">
        <v>5548553.2377679525</v>
      </c>
      <c r="O5720" s="26">
        <v>5711</v>
      </c>
      <c r="P5720" s="58">
        <v>5548553.2377679525</v>
      </c>
    </row>
    <row r="5721" spans="12:16" x14ac:dyDescent="0.3">
      <c r="L5721" s="26">
        <v>5712</v>
      </c>
      <c r="M5721" s="58">
        <v>13011420.97244237</v>
      </c>
      <c r="O5721" s="26">
        <v>5712</v>
      </c>
      <c r="P5721" s="58">
        <v>13011420.97244237</v>
      </c>
    </row>
    <row r="5722" spans="12:16" x14ac:dyDescent="0.3">
      <c r="L5722" s="26">
        <v>5713</v>
      </c>
      <c r="M5722" s="58">
        <v>22417935.542378314</v>
      </c>
      <c r="O5722" s="26">
        <v>5713</v>
      </c>
      <c r="P5722" s="58">
        <v>22417935.542378314</v>
      </c>
    </row>
    <row r="5723" spans="12:16" x14ac:dyDescent="0.3">
      <c r="L5723" s="26">
        <v>5714</v>
      </c>
      <c r="M5723" s="58">
        <v>34070600.193738118</v>
      </c>
      <c r="O5723" s="26">
        <v>5714</v>
      </c>
      <c r="P5723" s="58">
        <v>34070600.193738118</v>
      </c>
    </row>
    <row r="5724" spans="12:16" x14ac:dyDescent="0.3">
      <c r="L5724" s="26">
        <v>5715</v>
      </c>
      <c r="M5724" s="58">
        <v>0</v>
      </c>
      <c r="O5724" s="26">
        <v>5715</v>
      </c>
      <c r="P5724" s="58">
        <v>0</v>
      </c>
    </row>
    <row r="5725" spans="12:16" x14ac:dyDescent="0.3">
      <c r="L5725" s="26">
        <v>5716</v>
      </c>
      <c r="M5725" s="58">
        <v>11116411.780794933</v>
      </c>
      <c r="O5725" s="26">
        <v>5716</v>
      </c>
      <c r="P5725" s="58">
        <v>0</v>
      </c>
    </row>
    <row r="5726" spans="12:16" x14ac:dyDescent="0.3">
      <c r="L5726" s="26">
        <v>5717</v>
      </c>
      <c r="M5726" s="58">
        <v>0</v>
      </c>
      <c r="O5726" s="26">
        <v>5717</v>
      </c>
      <c r="P5726" s="58">
        <v>0</v>
      </c>
    </row>
    <row r="5727" spans="12:16" x14ac:dyDescent="0.3">
      <c r="L5727" s="26">
        <v>5718</v>
      </c>
      <c r="M5727" s="58">
        <v>10077591.623071771</v>
      </c>
      <c r="O5727" s="26">
        <v>5718</v>
      </c>
      <c r="P5727" s="58">
        <v>0</v>
      </c>
    </row>
    <row r="5728" spans="12:16" x14ac:dyDescent="0.3">
      <c r="L5728" s="26">
        <v>5719</v>
      </c>
      <c r="M5728" s="58">
        <v>0</v>
      </c>
      <c r="O5728" s="26">
        <v>5719</v>
      </c>
      <c r="P5728" s="58">
        <v>0</v>
      </c>
    </row>
    <row r="5729" spans="12:16" x14ac:dyDescent="0.3">
      <c r="L5729" s="26">
        <v>5720</v>
      </c>
      <c r="M5729" s="58">
        <v>11008462.321882226</v>
      </c>
      <c r="O5729" s="26">
        <v>5720</v>
      </c>
      <c r="P5729" s="58">
        <v>11008462.321882226</v>
      </c>
    </row>
    <row r="5730" spans="12:16" x14ac:dyDescent="0.3">
      <c r="L5730" s="26">
        <v>5721</v>
      </c>
      <c r="M5730" s="58">
        <v>0</v>
      </c>
      <c r="O5730" s="26">
        <v>5721</v>
      </c>
      <c r="P5730" s="58">
        <v>0</v>
      </c>
    </row>
    <row r="5731" spans="12:16" x14ac:dyDescent="0.3">
      <c r="L5731" s="26">
        <v>5722</v>
      </c>
      <c r="M5731" s="58">
        <v>0</v>
      </c>
      <c r="O5731" s="26">
        <v>5722</v>
      </c>
      <c r="P5731" s="58">
        <v>0</v>
      </c>
    </row>
    <row r="5732" spans="12:16" x14ac:dyDescent="0.3">
      <c r="L5732" s="26">
        <v>5723</v>
      </c>
      <c r="M5732" s="58">
        <v>0</v>
      </c>
      <c r="O5732" s="26">
        <v>5723</v>
      </c>
      <c r="P5732" s="58">
        <v>0</v>
      </c>
    </row>
    <row r="5733" spans="12:16" x14ac:dyDescent="0.3">
      <c r="L5733" s="26">
        <v>5724</v>
      </c>
      <c r="M5733" s="58">
        <v>12517416.510699965</v>
      </c>
      <c r="O5733" s="26">
        <v>5724</v>
      </c>
      <c r="P5733" s="58">
        <v>12517416.510699965</v>
      </c>
    </row>
    <row r="5734" spans="12:16" x14ac:dyDescent="0.3">
      <c r="L5734" s="26">
        <v>5725</v>
      </c>
      <c r="M5734" s="58">
        <v>0</v>
      </c>
      <c r="O5734" s="26">
        <v>5725</v>
      </c>
      <c r="P5734" s="58">
        <v>0</v>
      </c>
    </row>
    <row r="5735" spans="12:16" x14ac:dyDescent="0.3">
      <c r="L5735" s="26">
        <v>5726</v>
      </c>
      <c r="M5735" s="58">
        <v>54961556.388505727</v>
      </c>
      <c r="O5735" s="26">
        <v>5726</v>
      </c>
      <c r="P5735" s="58">
        <v>54961556.388505727</v>
      </c>
    </row>
    <row r="5736" spans="12:16" x14ac:dyDescent="0.3">
      <c r="L5736" s="26">
        <v>5727</v>
      </c>
      <c r="M5736" s="58">
        <v>0</v>
      </c>
      <c r="O5736" s="26">
        <v>5727</v>
      </c>
      <c r="P5736" s="58">
        <v>0</v>
      </c>
    </row>
    <row r="5737" spans="12:16" x14ac:dyDescent="0.3">
      <c r="L5737" s="26">
        <v>5728</v>
      </c>
      <c r="M5737" s="58">
        <v>0</v>
      </c>
      <c r="O5737" s="26">
        <v>5728</v>
      </c>
      <c r="P5737" s="58">
        <v>0</v>
      </c>
    </row>
    <row r="5738" spans="12:16" x14ac:dyDescent="0.3">
      <c r="L5738" s="26">
        <v>5729</v>
      </c>
      <c r="M5738" s="58">
        <v>0</v>
      </c>
      <c r="O5738" s="26">
        <v>5729</v>
      </c>
      <c r="P5738" s="58">
        <v>0</v>
      </c>
    </row>
    <row r="5739" spans="12:16" x14ac:dyDescent="0.3">
      <c r="L5739" s="26">
        <v>5730</v>
      </c>
      <c r="M5739" s="58">
        <v>11345101.30096842</v>
      </c>
      <c r="O5739" s="26">
        <v>5730</v>
      </c>
      <c r="P5739" s="58">
        <v>11345101.30096842</v>
      </c>
    </row>
    <row r="5740" spans="12:16" x14ac:dyDescent="0.3">
      <c r="L5740" s="26">
        <v>5731</v>
      </c>
      <c r="M5740" s="58">
        <v>0</v>
      </c>
      <c r="O5740" s="26">
        <v>5731</v>
      </c>
      <c r="P5740" s="58">
        <v>0</v>
      </c>
    </row>
    <row r="5741" spans="12:16" x14ac:dyDescent="0.3">
      <c r="L5741" s="26">
        <v>5732</v>
      </c>
      <c r="M5741" s="58">
        <v>0</v>
      </c>
      <c r="O5741" s="26">
        <v>5732</v>
      </c>
      <c r="P5741" s="58">
        <v>0</v>
      </c>
    </row>
    <row r="5742" spans="12:16" x14ac:dyDescent="0.3">
      <c r="L5742" s="26">
        <v>5733</v>
      </c>
      <c r="M5742" s="58">
        <v>6622777.8753692228</v>
      </c>
      <c r="O5742" s="26">
        <v>5733</v>
      </c>
      <c r="P5742" s="58">
        <v>6622777.8753692228</v>
      </c>
    </row>
    <row r="5743" spans="12:16" x14ac:dyDescent="0.3">
      <c r="L5743" s="26">
        <v>5734</v>
      </c>
      <c r="M5743" s="58">
        <v>26380428.958171893</v>
      </c>
      <c r="O5743" s="26">
        <v>5734</v>
      </c>
      <c r="P5743" s="58">
        <v>26380428.958171893</v>
      </c>
    </row>
    <row r="5744" spans="12:16" x14ac:dyDescent="0.3">
      <c r="L5744" s="26">
        <v>5735</v>
      </c>
      <c r="M5744" s="58">
        <v>0</v>
      </c>
      <c r="O5744" s="26">
        <v>5735</v>
      </c>
      <c r="P5744" s="58">
        <v>0</v>
      </c>
    </row>
    <row r="5745" spans="12:16" x14ac:dyDescent="0.3">
      <c r="L5745" s="26">
        <v>5736</v>
      </c>
      <c r="M5745" s="58">
        <v>0</v>
      </c>
      <c r="O5745" s="26">
        <v>5736</v>
      </c>
      <c r="P5745" s="58">
        <v>0</v>
      </c>
    </row>
    <row r="5746" spans="12:16" x14ac:dyDescent="0.3">
      <c r="L5746" s="26">
        <v>5737</v>
      </c>
      <c r="M5746" s="58">
        <v>0</v>
      </c>
      <c r="O5746" s="26">
        <v>5737</v>
      </c>
      <c r="P5746" s="58">
        <v>0</v>
      </c>
    </row>
    <row r="5747" spans="12:16" x14ac:dyDescent="0.3">
      <c r="L5747" s="26">
        <v>5738</v>
      </c>
      <c r="M5747" s="58">
        <v>0</v>
      </c>
      <c r="O5747" s="26">
        <v>5738</v>
      </c>
      <c r="P5747" s="58">
        <v>0</v>
      </c>
    </row>
    <row r="5748" spans="12:16" x14ac:dyDescent="0.3">
      <c r="L5748" s="26">
        <v>5739</v>
      </c>
      <c r="M5748" s="58">
        <v>0</v>
      </c>
      <c r="O5748" s="26">
        <v>5739</v>
      </c>
      <c r="P5748" s="58">
        <v>0</v>
      </c>
    </row>
    <row r="5749" spans="12:16" x14ac:dyDescent="0.3">
      <c r="L5749" s="26">
        <v>5740</v>
      </c>
      <c r="M5749" s="58">
        <v>37601607.656538978</v>
      </c>
      <c r="O5749" s="26">
        <v>5740</v>
      </c>
      <c r="P5749" s="58">
        <v>37601607.656538978</v>
      </c>
    </row>
    <row r="5750" spans="12:16" x14ac:dyDescent="0.3">
      <c r="L5750" s="26">
        <v>5741</v>
      </c>
      <c r="M5750" s="58">
        <v>23680550.115487002</v>
      </c>
      <c r="O5750" s="26">
        <v>5741</v>
      </c>
      <c r="P5750" s="58">
        <v>23680550.115487002</v>
      </c>
    </row>
    <row r="5751" spans="12:16" x14ac:dyDescent="0.3">
      <c r="L5751" s="26">
        <v>5742</v>
      </c>
      <c r="M5751" s="58">
        <v>0</v>
      </c>
      <c r="O5751" s="26">
        <v>5742</v>
      </c>
      <c r="P5751" s="58">
        <v>0</v>
      </c>
    </row>
    <row r="5752" spans="12:16" x14ac:dyDescent="0.3">
      <c r="L5752" s="26">
        <v>5743</v>
      </c>
      <c r="M5752" s="58">
        <v>27775856.10452256</v>
      </c>
      <c r="O5752" s="26">
        <v>5743</v>
      </c>
      <c r="P5752" s="58">
        <v>27775856.10452256</v>
      </c>
    </row>
    <row r="5753" spans="12:16" x14ac:dyDescent="0.3">
      <c r="L5753" s="26">
        <v>5744</v>
      </c>
      <c r="M5753" s="58">
        <v>0</v>
      </c>
      <c r="O5753" s="26">
        <v>5744</v>
      </c>
      <c r="P5753" s="58">
        <v>0</v>
      </c>
    </row>
    <row r="5754" spans="12:16" x14ac:dyDescent="0.3">
      <c r="L5754" s="26">
        <v>5745</v>
      </c>
      <c r="M5754" s="58">
        <v>0</v>
      </c>
      <c r="O5754" s="26">
        <v>5745</v>
      </c>
      <c r="P5754" s="58">
        <v>0</v>
      </c>
    </row>
    <row r="5755" spans="12:16" x14ac:dyDescent="0.3">
      <c r="L5755" s="26">
        <v>5746</v>
      </c>
      <c r="M5755" s="58">
        <v>21113954.182508338</v>
      </c>
      <c r="O5755" s="26">
        <v>5746</v>
      </c>
      <c r="P5755" s="58">
        <v>21113954.182508338</v>
      </c>
    </row>
    <row r="5756" spans="12:16" x14ac:dyDescent="0.3">
      <c r="L5756" s="26">
        <v>5747</v>
      </c>
      <c r="M5756" s="58">
        <v>11485367.516660172</v>
      </c>
      <c r="O5756" s="26">
        <v>5747</v>
      </c>
      <c r="P5756" s="58">
        <v>11485367.516660172</v>
      </c>
    </row>
    <row r="5757" spans="12:16" x14ac:dyDescent="0.3">
      <c r="L5757" s="26">
        <v>5748</v>
      </c>
      <c r="M5757" s="58">
        <v>41946405.756873608</v>
      </c>
      <c r="O5757" s="26">
        <v>5748</v>
      </c>
      <c r="P5757" s="58">
        <v>41946405.756873608</v>
      </c>
    </row>
    <row r="5758" spans="12:16" x14ac:dyDescent="0.3">
      <c r="L5758" s="26">
        <v>5749</v>
      </c>
      <c r="M5758" s="58">
        <v>14087565.569868654</v>
      </c>
      <c r="O5758" s="26">
        <v>5749</v>
      </c>
      <c r="P5758" s="58">
        <v>14087565.569868654</v>
      </c>
    </row>
    <row r="5759" spans="12:16" x14ac:dyDescent="0.3">
      <c r="L5759" s="26">
        <v>5750</v>
      </c>
      <c r="M5759" s="58">
        <v>0</v>
      </c>
      <c r="O5759" s="26">
        <v>5750</v>
      </c>
      <c r="P5759" s="58">
        <v>0</v>
      </c>
    </row>
    <row r="5760" spans="12:16" x14ac:dyDescent="0.3">
      <c r="L5760" s="26">
        <v>5751</v>
      </c>
      <c r="M5760" s="58">
        <v>0</v>
      </c>
      <c r="O5760" s="26">
        <v>5751</v>
      </c>
      <c r="P5760" s="58">
        <v>0</v>
      </c>
    </row>
    <row r="5761" spans="12:16" x14ac:dyDescent="0.3">
      <c r="L5761" s="26">
        <v>5752</v>
      </c>
      <c r="M5761" s="58">
        <v>4898379.2137545142</v>
      </c>
      <c r="O5761" s="26">
        <v>5752</v>
      </c>
      <c r="P5761" s="58">
        <v>4898379.2137545142</v>
      </c>
    </row>
    <row r="5762" spans="12:16" x14ac:dyDescent="0.3">
      <c r="L5762" s="26">
        <v>5753</v>
      </c>
      <c r="M5762" s="58">
        <v>31066597.601091102</v>
      </c>
      <c r="O5762" s="26">
        <v>5753</v>
      </c>
      <c r="P5762" s="58">
        <v>11250687.820957966</v>
      </c>
    </row>
    <row r="5763" spans="12:16" x14ac:dyDescent="0.3">
      <c r="L5763" s="26">
        <v>5754</v>
      </c>
      <c r="M5763" s="58">
        <v>7526917.9928798079</v>
      </c>
      <c r="O5763" s="26">
        <v>5754</v>
      </c>
      <c r="P5763" s="58">
        <v>7526917.9928798079</v>
      </c>
    </row>
    <row r="5764" spans="12:16" x14ac:dyDescent="0.3">
      <c r="L5764" s="26">
        <v>5755</v>
      </c>
      <c r="M5764" s="58">
        <v>9469217.4547492024</v>
      </c>
      <c r="O5764" s="26">
        <v>5755</v>
      </c>
      <c r="P5764" s="58">
        <v>9469217.4547492024</v>
      </c>
    </row>
    <row r="5765" spans="12:16" x14ac:dyDescent="0.3">
      <c r="L5765" s="26">
        <v>5756</v>
      </c>
      <c r="M5765" s="58">
        <v>7196643.6961886976</v>
      </c>
      <c r="O5765" s="26">
        <v>5756</v>
      </c>
      <c r="P5765" s="58">
        <v>7196643.6961886976</v>
      </c>
    </row>
    <row r="5766" spans="12:16" x14ac:dyDescent="0.3">
      <c r="L5766" s="26">
        <v>5757</v>
      </c>
      <c r="M5766" s="58">
        <v>0</v>
      </c>
      <c r="O5766" s="26">
        <v>5757</v>
      </c>
      <c r="P5766" s="58">
        <v>0</v>
      </c>
    </row>
    <row r="5767" spans="12:16" x14ac:dyDescent="0.3">
      <c r="L5767" s="26">
        <v>5758</v>
      </c>
      <c r="M5767" s="58">
        <v>14575081.834742393</v>
      </c>
      <c r="O5767" s="26">
        <v>5758</v>
      </c>
      <c r="P5767" s="58">
        <v>9059153.4328789208</v>
      </c>
    </row>
    <row r="5768" spans="12:16" x14ac:dyDescent="0.3">
      <c r="L5768" s="26">
        <v>5759</v>
      </c>
      <c r="M5768" s="58">
        <v>0</v>
      </c>
      <c r="O5768" s="26">
        <v>5759</v>
      </c>
      <c r="P5768" s="58">
        <v>0</v>
      </c>
    </row>
    <row r="5769" spans="12:16" x14ac:dyDescent="0.3">
      <c r="L5769" s="26">
        <v>5760</v>
      </c>
      <c r="M5769" s="58">
        <v>0</v>
      </c>
      <c r="O5769" s="26">
        <v>5760</v>
      </c>
      <c r="P5769" s="58">
        <v>0</v>
      </c>
    </row>
    <row r="5770" spans="12:16" x14ac:dyDescent="0.3">
      <c r="L5770" s="26">
        <v>5761</v>
      </c>
      <c r="M5770" s="58">
        <v>0</v>
      </c>
      <c r="O5770" s="26">
        <v>5761</v>
      </c>
      <c r="P5770" s="58">
        <v>0</v>
      </c>
    </row>
    <row r="5771" spans="12:16" x14ac:dyDescent="0.3">
      <c r="L5771" s="26">
        <v>5762</v>
      </c>
      <c r="M5771" s="58">
        <v>0</v>
      </c>
      <c r="O5771" s="26">
        <v>5762</v>
      </c>
      <c r="P5771" s="58">
        <v>0</v>
      </c>
    </row>
    <row r="5772" spans="12:16" x14ac:dyDescent="0.3">
      <c r="L5772" s="26">
        <v>5763</v>
      </c>
      <c r="M5772" s="58">
        <v>0</v>
      </c>
      <c r="O5772" s="26">
        <v>5763</v>
      </c>
      <c r="P5772" s="58">
        <v>0</v>
      </c>
    </row>
    <row r="5773" spans="12:16" x14ac:dyDescent="0.3">
      <c r="L5773" s="26">
        <v>5764</v>
      </c>
      <c r="M5773" s="58">
        <v>0</v>
      </c>
      <c r="O5773" s="26">
        <v>5764</v>
      </c>
      <c r="P5773" s="58">
        <v>0</v>
      </c>
    </row>
    <row r="5774" spans="12:16" x14ac:dyDescent="0.3">
      <c r="L5774" s="26">
        <v>5765</v>
      </c>
      <c r="M5774" s="58">
        <v>26254465.648513492</v>
      </c>
      <c r="O5774" s="26">
        <v>5765</v>
      </c>
      <c r="P5774" s="58">
        <v>26254465.648513492</v>
      </c>
    </row>
    <row r="5775" spans="12:16" x14ac:dyDescent="0.3">
      <c r="L5775" s="26">
        <v>5766</v>
      </c>
      <c r="M5775" s="58">
        <v>0</v>
      </c>
      <c r="O5775" s="26">
        <v>5766</v>
      </c>
      <c r="P5775" s="58">
        <v>0</v>
      </c>
    </row>
    <row r="5776" spans="12:16" x14ac:dyDescent="0.3">
      <c r="L5776" s="26">
        <v>5767</v>
      </c>
      <c r="M5776" s="58">
        <v>0</v>
      </c>
      <c r="O5776" s="26">
        <v>5767</v>
      </c>
      <c r="P5776" s="58">
        <v>0</v>
      </c>
    </row>
    <row r="5777" spans="12:16" x14ac:dyDescent="0.3">
      <c r="L5777" s="26">
        <v>5768</v>
      </c>
      <c r="M5777" s="58">
        <v>0</v>
      </c>
      <c r="O5777" s="26">
        <v>5768</v>
      </c>
      <c r="P5777" s="58">
        <v>0</v>
      </c>
    </row>
    <row r="5778" spans="12:16" x14ac:dyDescent="0.3">
      <c r="L5778" s="26">
        <v>5769</v>
      </c>
      <c r="M5778" s="58">
        <v>0</v>
      </c>
      <c r="O5778" s="26">
        <v>5769</v>
      </c>
      <c r="P5778" s="58">
        <v>0</v>
      </c>
    </row>
    <row r="5779" spans="12:16" x14ac:dyDescent="0.3">
      <c r="L5779" s="26">
        <v>5770</v>
      </c>
      <c r="M5779" s="58">
        <v>48383289.497122027</v>
      </c>
      <c r="O5779" s="26">
        <v>5770</v>
      </c>
      <c r="P5779" s="58">
        <v>11143439.509505376</v>
      </c>
    </row>
    <row r="5780" spans="12:16" x14ac:dyDescent="0.3">
      <c r="L5780" s="26">
        <v>5771</v>
      </c>
      <c r="M5780" s="58">
        <v>14670919.47695747</v>
      </c>
      <c r="O5780" s="26">
        <v>5771</v>
      </c>
      <c r="P5780" s="58">
        <v>14670919.47695747</v>
      </c>
    </row>
    <row r="5781" spans="12:16" x14ac:dyDescent="0.3">
      <c r="L5781" s="26">
        <v>5772</v>
      </c>
      <c r="M5781" s="58">
        <v>0</v>
      </c>
      <c r="O5781" s="26">
        <v>5772</v>
      </c>
      <c r="P5781" s="58">
        <v>0</v>
      </c>
    </row>
    <row r="5782" spans="12:16" x14ac:dyDescent="0.3">
      <c r="L5782" s="26">
        <v>5773</v>
      </c>
      <c r="M5782" s="58">
        <v>9700750.9774593711</v>
      </c>
      <c r="O5782" s="26">
        <v>5773</v>
      </c>
      <c r="P5782" s="58">
        <v>0</v>
      </c>
    </row>
    <row r="5783" spans="12:16" x14ac:dyDescent="0.3">
      <c r="L5783" s="26">
        <v>5774</v>
      </c>
      <c r="M5783" s="58">
        <v>9306625.9404523838</v>
      </c>
      <c r="O5783" s="26">
        <v>5774</v>
      </c>
      <c r="P5783" s="58">
        <v>9306625.9404523838</v>
      </c>
    </row>
    <row r="5784" spans="12:16" x14ac:dyDescent="0.3">
      <c r="L5784" s="26">
        <v>5775</v>
      </c>
      <c r="M5784" s="58">
        <v>0</v>
      </c>
      <c r="O5784" s="26">
        <v>5775</v>
      </c>
      <c r="P5784" s="58">
        <v>0</v>
      </c>
    </row>
    <row r="5785" spans="12:16" x14ac:dyDescent="0.3">
      <c r="L5785" s="26">
        <v>5776</v>
      </c>
      <c r="M5785" s="58">
        <v>7862097.5503430543</v>
      </c>
      <c r="O5785" s="26">
        <v>5776</v>
      </c>
      <c r="P5785" s="58">
        <v>0</v>
      </c>
    </row>
    <row r="5786" spans="12:16" x14ac:dyDescent="0.3">
      <c r="L5786" s="26">
        <v>5777</v>
      </c>
      <c r="M5786" s="58">
        <v>9303507.9424384311</v>
      </c>
      <c r="O5786" s="26">
        <v>5777</v>
      </c>
      <c r="P5786" s="58">
        <v>9303507.9424384311</v>
      </c>
    </row>
    <row r="5787" spans="12:16" x14ac:dyDescent="0.3">
      <c r="L5787" s="26">
        <v>5778</v>
      </c>
      <c r="M5787" s="58">
        <v>0</v>
      </c>
      <c r="O5787" s="26">
        <v>5778</v>
      </c>
      <c r="P5787" s="58">
        <v>0</v>
      </c>
    </row>
    <row r="5788" spans="12:16" x14ac:dyDescent="0.3">
      <c r="L5788" s="26">
        <v>5779</v>
      </c>
      <c r="M5788" s="58">
        <v>0</v>
      </c>
      <c r="O5788" s="26">
        <v>5779</v>
      </c>
      <c r="P5788" s="58">
        <v>0</v>
      </c>
    </row>
    <row r="5789" spans="12:16" x14ac:dyDescent="0.3">
      <c r="L5789" s="26">
        <v>5780</v>
      </c>
      <c r="M5789" s="58">
        <v>8116832.8769560847</v>
      </c>
      <c r="O5789" s="26">
        <v>5780</v>
      </c>
      <c r="P5789" s="58">
        <v>8116832.8769560847</v>
      </c>
    </row>
    <row r="5790" spans="12:16" x14ac:dyDescent="0.3">
      <c r="L5790" s="26">
        <v>5781</v>
      </c>
      <c r="M5790" s="58">
        <v>0</v>
      </c>
      <c r="O5790" s="26">
        <v>5781</v>
      </c>
      <c r="P5790" s="58">
        <v>0</v>
      </c>
    </row>
    <row r="5791" spans="12:16" x14ac:dyDescent="0.3">
      <c r="L5791" s="26">
        <v>5782</v>
      </c>
      <c r="M5791" s="58">
        <v>0</v>
      </c>
      <c r="O5791" s="26">
        <v>5782</v>
      </c>
      <c r="P5791" s="58">
        <v>0</v>
      </c>
    </row>
    <row r="5792" spans="12:16" x14ac:dyDescent="0.3">
      <c r="L5792" s="26">
        <v>5783</v>
      </c>
      <c r="M5792" s="58">
        <v>12015616.824632671</v>
      </c>
      <c r="O5792" s="26">
        <v>5783</v>
      </c>
      <c r="P5792" s="58">
        <v>0</v>
      </c>
    </row>
    <row r="5793" spans="12:16" x14ac:dyDescent="0.3">
      <c r="L5793" s="26">
        <v>5784</v>
      </c>
      <c r="M5793" s="58">
        <v>0</v>
      </c>
      <c r="O5793" s="26">
        <v>5784</v>
      </c>
      <c r="P5793" s="58">
        <v>0</v>
      </c>
    </row>
    <row r="5794" spans="12:16" x14ac:dyDescent="0.3">
      <c r="L5794" s="26">
        <v>5785</v>
      </c>
      <c r="M5794" s="58">
        <v>33437279.783026166</v>
      </c>
      <c r="O5794" s="26">
        <v>5785</v>
      </c>
      <c r="P5794" s="58">
        <v>33437279.783026166</v>
      </c>
    </row>
    <row r="5795" spans="12:16" x14ac:dyDescent="0.3">
      <c r="L5795" s="26">
        <v>5786</v>
      </c>
      <c r="M5795" s="58">
        <v>0</v>
      </c>
      <c r="O5795" s="26">
        <v>5786</v>
      </c>
      <c r="P5795" s="58">
        <v>0</v>
      </c>
    </row>
    <row r="5796" spans="12:16" x14ac:dyDescent="0.3">
      <c r="L5796" s="26">
        <v>5787</v>
      </c>
      <c r="M5796" s="58">
        <v>26438125.510988727</v>
      </c>
      <c r="O5796" s="26">
        <v>5787</v>
      </c>
      <c r="P5796" s="58">
        <v>26438125.510988727</v>
      </c>
    </row>
    <row r="5797" spans="12:16" x14ac:dyDescent="0.3">
      <c r="L5797" s="26">
        <v>5788</v>
      </c>
      <c r="M5797" s="58">
        <v>0</v>
      </c>
      <c r="O5797" s="26">
        <v>5788</v>
      </c>
      <c r="P5797" s="58">
        <v>0</v>
      </c>
    </row>
    <row r="5798" spans="12:16" x14ac:dyDescent="0.3">
      <c r="L5798" s="26">
        <v>5789</v>
      </c>
      <c r="M5798" s="58">
        <v>0</v>
      </c>
      <c r="O5798" s="26">
        <v>5789</v>
      </c>
      <c r="P5798" s="58">
        <v>0</v>
      </c>
    </row>
    <row r="5799" spans="12:16" x14ac:dyDescent="0.3">
      <c r="L5799" s="26">
        <v>5790</v>
      </c>
      <c r="M5799" s="58">
        <v>0</v>
      </c>
      <c r="O5799" s="26">
        <v>5790</v>
      </c>
      <c r="P5799" s="58">
        <v>0</v>
      </c>
    </row>
    <row r="5800" spans="12:16" x14ac:dyDescent="0.3">
      <c r="L5800" s="26">
        <v>5791</v>
      </c>
      <c r="M5800" s="58">
        <v>17029777.108380016</v>
      </c>
      <c r="O5800" s="26">
        <v>5791</v>
      </c>
      <c r="P5800" s="58">
        <v>17029777.108380016</v>
      </c>
    </row>
    <row r="5801" spans="12:16" x14ac:dyDescent="0.3">
      <c r="L5801" s="26">
        <v>5792</v>
      </c>
      <c r="M5801" s="58">
        <v>17246946.129215024</v>
      </c>
      <c r="O5801" s="26">
        <v>5792</v>
      </c>
      <c r="P5801" s="58">
        <v>0</v>
      </c>
    </row>
    <row r="5802" spans="12:16" x14ac:dyDescent="0.3">
      <c r="L5802" s="26">
        <v>5793</v>
      </c>
      <c r="M5802" s="58">
        <v>18817984.414876424</v>
      </c>
      <c r="O5802" s="26">
        <v>5793</v>
      </c>
      <c r="P5802" s="58">
        <v>18817984.414876424</v>
      </c>
    </row>
    <row r="5803" spans="12:16" x14ac:dyDescent="0.3">
      <c r="L5803" s="26">
        <v>5794</v>
      </c>
      <c r="M5803" s="58">
        <v>14230242.480318328</v>
      </c>
      <c r="O5803" s="26">
        <v>5794</v>
      </c>
      <c r="P5803" s="58">
        <v>14230242.480318328</v>
      </c>
    </row>
    <row r="5804" spans="12:16" x14ac:dyDescent="0.3">
      <c r="L5804" s="26">
        <v>5795</v>
      </c>
      <c r="M5804" s="58">
        <v>0</v>
      </c>
      <c r="O5804" s="26">
        <v>5795</v>
      </c>
      <c r="P5804" s="58">
        <v>0</v>
      </c>
    </row>
    <row r="5805" spans="12:16" x14ac:dyDescent="0.3">
      <c r="L5805" s="26">
        <v>5796</v>
      </c>
      <c r="M5805" s="58">
        <v>23915145.482159488</v>
      </c>
      <c r="O5805" s="26">
        <v>5796</v>
      </c>
      <c r="P5805" s="58">
        <v>23915145.482159488</v>
      </c>
    </row>
    <row r="5806" spans="12:16" x14ac:dyDescent="0.3">
      <c r="L5806" s="26">
        <v>5797</v>
      </c>
      <c r="M5806" s="58">
        <v>8945198.5291077774</v>
      </c>
      <c r="O5806" s="26">
        <v>5797</v>
      </c>
      <c r="P5806" s="58">
        <v>0</v>
      </c>
    </row>
    <row r="5807" spans="12:16" x14ac:dyDescent="0.3">
      <c r="L5807" s="26">
        <v>5798</v>
      </c>
      <c r="M5807" s="58">
        <v>18776580.145266287</v>
      </c>
      <c r="O5807" s="26">
        <v>5798</v>
      </c>
      <c r="P5807" s="58">
        <v>11016959.645289131</v>
      </c>
    </row>
    <row r="5808" spans="12:16" x14ac:dyDescent="0.3">
      <c r="L5808" s="26">
        <v>5799</v>
      </c>
      <c r="M5808" s="58">
        <v>12655949.440927433</v>
      </c>
      <c r="O5808" s="26">
        <v>5799</v>
      </c>
      <c r="P5808" s="58">
        <v>12655949.440927433</v>
      </c>
    </row>
    <row r="5809" spans="12:16" x14ac:dyDescent="0.3">
      <c r="L5809" s="26">
        <v>5800</v>
      </c>
      <c r="M5809" s="58">
        <v>14415360.073163113</v>
      </c>
      <c r="O5809" s="26">
        <v>5800</v>
      </c>
      <c r="P5809" s="58">
        <v>14415360.073163113</v>
      </c>
    </row>
    <row r="5810" spans="12:16" x14ac:dyDescent="0.3">
      <c r="L5810" s="26">
        <v>5801</v>
      </c>
      <c r="M5810" s="58">
        <v>0</v>
      </c>
      <c r="O5810" s="26">
        <v>5801</v>
      </c>
      <c r="P5810" s="58">
        <v>0</v>
      </c>
    </row>
    <row r="5811" spans="12:16" x14ac:dyDescent="0.3">
      <c r="L5811" s="26">
        <v>5802</v>
      </c>
      <c r="M5811" s="58">
        <v>0</v>
      </c>
      <c r="O5811" s="26">
        <v>5802</v>
      </c>
      <c r="P5811" s="58">
        <v>0</v>
      </c>
    </row>
    <row r="5812" spans="12:16" x14ac:dyDescent="0.3">
      <c r="L5812" s="26">
        <v>5803</v>
      </c>
      <c r="M5812" s="58">
        <v>10315838.043200774</v>
      </c>
      <c r="O5812" s="26">
        <v>5803</v>
      </c>
      <c r="P5812" s="58">
        <v>0</v>
      </c>
    </row>
    <row r="5813" spans="12:16" x14ac:dyDescent="0.3">
      <c r="L5813" s="26">
        <v>5804</v>
      </c>
      <c r="M5813" s="58">
        <v>0</v>
      </c>
      <c r="O5813" s="26">
        <v>5804</v>
      </c>
      <c r="P5813" s="58">
        <v>0</v>
      </c>
    </row>
    <row r="5814" spans="12:16" x14ac:dyDescent="0.3">
      <c r="L5814" s="26">
        <v>5805</v>
      </c>
      <c r="M5814" s="58">
        <v>0</v>
      </c>
      <c r="O5814" s="26">
        <v>5805</v>
      </c>
      <c r="P5814" s="58">
        <v>0</v>
      </c>
    </row>
    <row r="5815" spans="12:16" x14ac:dyDescent="0.3">
      <c r="L5815" s="26">
        <v>5806</v>
      </c>
      <c r="M5815" s="58">
        <v>0</v>
      </c>
      <c r="O5815" s="26">
        <v>5806</v>
      </c>
      <c r="P5815" s="58">
        <v>0</v>
      </c>
    </row>
    <row r="5816" spans="12:16" x14ac:dyDescent="0.3">
      <c r="L5816" s="26">
        <v>5807</v>
      </c>
      <c r="M5816" s="58">
        <v>0</v>
      </c>
      <c r="O5816" s="26">
        <v>5807</v>
      </c>
      <c r="P5816" s="58">
        <v>0</v>
      </c>
    </row>
    <row r="5817" spans="12:16" x14ac:dyDescent="0.3">
      <c r="L5817" s="26">
        <v>5808</v>
      </c>
      <c r="M5817" s="58">
        <v>24998158.204911429</v>
      </c>
      <c r="O5817" s="26">
        <v>5808</v>
      </c>
      <c r="P5817" s="58">
        <v>24998158.204911429</v>
      </c>
    </row>
    <row r="5818" spans="12:16" x14ac:dyDescent="0.3">
      <c r="L5818" s="26">
        <v>5809</v>
      </c>
      <c r="M5818" s="58">
        <v>0</v>
      </c>
      <c r="O5818" s="26">
        <v>5809</v>
      </c>
      <c r="P5818" s="58">
        <v>0</v>
      </c>
    </row>
    <row r="5819" spans="12:16" x14ac:dyDescent="0.3">
      <c r="L5819" s="26">
        <v>5810</v>
      </c>
      <c r="M5819" s="58">
        <v>28239093.613834292</v>
      </c>
      <c r="O5819" s="26">
        <v>5810</v>
      </c>
      <c r="P5819" s="58">
        <v>28239093.613834292</v>
      </c>
    </row>
    <row r="5820" spans="12:16" x14ac:dyDescent="0.3">
      <c r="L5820" s="26">
        <v>5811</v>
      </c>
      <c r="M5820" s="58">
        <v>3219807.2350394516</v>
      </c>
      <c r="O5820" s="26">
        <v>5811</v>
      </c>
      <c r="P5820" s="58">
        <v>3219807.2350394516</v>
      </c>
    </row>
    <row r="5821" spans="12:16" x14ac:dyDescent="0.3">
      <c r="L5821" s="26">
        <v>5812</v>
      </c>
      <c r="M5821" s="58">
        <v>23270574.485091068</v>
      </c>
      <c r="O5821" s="26">
        <v>5812</v>
      </c>
      <c r="P5821" s="58">
        <v>23270574.485091068</v>
      </c>
    </row>
    <row r="5822" spans="12:16" x14ac:dyDescent="0.3">
      <c r="L5822" s="26">
        <v>5813</v>
      </c>
      <c r="M5822" s="58">
        <v>9672346.3439397309</v>
      </c>
      <c r="O5822" s="26">
        <v>5813</v>
      </c>
      <c r="P5822" s="58">
        <v>9672346.3439397309</v>
      </c>
    </row>
    <row r="5823" spans="12:16" x14ac:dyDescent="0.3">
      <c r="L5823" s="26">
        <v>5814</v>
      </c>
      <c r="M5823" s="58">
        <v>4882794.86611313</v>
      </c>
      <c r="O5823" s="26">
        <v>5814</v>
      </c>
      <c r="P5823" s="58">
        <v>4882794.86611313</v>
      </c>
    </row>
    <row r="5824" spans="12:16" x14ac:dyDescent="0.3">
      <c r="L5824" s="26">
        <v>5815</v>
      </c>
      <c r="M5824" s="58">
        <v>0</v>
      </c>
      <c r="O5824" s="26">
        <v>5815</v>
      </c>
      <c r="P5824" s="58">
        <v>0</v>
      </c>
    </row>
    <row r="5825" spans="12:16" x14ac:dyDescent="0.3">
      <c r="L5825" s="26">
        <v>5816</v>
      </c>
      <c r="M5825" s="58">
        <v>0</v>
      </c>
      <c r="O5825" s="26">
        <v>5816</v>
      </c>
      <c r="P5825" s="58">
        <v>0</v>
      </c>
    </row>
    <row r="5826" spans="12:16" x14ac:dyDescent="0.3">
      <c r="L5826" s="26">
        <v>5817</v>
      </c>
      <c r="M5826" s="58">
        <v>0</v>
      </c>
      <c r="O5826" s="26">
        <v>5817</v>
      </c>
      <c r="P5826" s="58">
        <v>0</v>
      </c>
    </row>
    <row r="5827" spans="12:16" x14ac:dyDescent="0.3">
      <c r="L5827" s="26">
        <v>5818</v>
      </c>
      <c r="M5827" s="58">
        <v>0</v>
      </c>
      <c r="O5827" s="26">
        <v>5818</v>
      </c>
      <c r="P5827" s="58">
        <v>0</v>
      </c>
    </row>
    <row r="5828" spans="12:16" x14ac:dyDescent="0.3">
      <c r="L5828" s="26">
        <v>5819</v>
      </c>
      <c r="M5828" s="58">
        <v>0</v>
      </c>
      <c r="O5828" s="26">
        <v>5819</v>
      </c>
      <c r="P5828" s="58">
        <v>0</v>
      </c>
    </row>
    <row r="5829" spans="12:16" x14ac:dyDescent="0.3">
      <c r="L5829" s="26">
        <v>5820</v>
      </c>
      <c r="M5829" s="58">
        <v>0</v>
      </c>
      <c r="O5829" s="26">
        <v>5820</v>
      </c>
      <c r="P5829" s="58">
        <v>0</v>
      </c>
    </row>
    <row r="5830" spans="12:16" x14ac:dyDescent="0.3">
      <c r="L5830" s="26">
        <v>5821</v>
      </c>
      <c r="M5830" s="58">
        <v>0</v>
      </c>
      <c r="O5830" s="26">
        <v>5821</v>
      </c>
      <c r="P5830" s="58">
        <v>0</v>
      </c>
    </row>
    <row r="5831" spans="12:16" x14ac:dyDescent="0.3">
      <c r="L5831" s="26">
        <v>5822</v>
      </c>
      <c r="M5831" s="58">
        <v>0</v>
      </c>
      <c r="O5831" s="26">
        <v>5822</v>
      </c>
      <c r="P5831" s="58">
        <v>0</v>
      </c>
    </row>
    <row r="5832" spans="12:16" x14ac:dyDescent="0.3">
      <c r="L5832" s="26">
        <v>5823</v>
      </c>
      <c r="M5832" s="58">
        <v>0</v>
      </c>
      <c r="O5832" s="26">
        <v>5823</v>
      </c>
      <c r="P5832" s="58">
        <v>0</v>
      </c>
    </row>
    <row r="5833" spans="12:16" x14ac:dyDescent="0.3">
      <c r="L5833" s="26">
        <v>5824</v>
      </c>
      <c r="M5833" s="58">
        <v>0</v>
      </c>
      <c r="O5833" s="26">
        <v>5824</v>
      </c>
      <c r="P5833" s="58">
        <v>0</v>
      </c>
    </row>
    <row r="5834" spans="12:16" x14ac:dyDescent="0.3">
      <c r="L5834" s="26">
        <v>5825</v>
      </c>
      <c r="M5834" s="58">
        <v>0</v>
      </c>
      <c r="O5834" s="26">
        <v>5825</v>
      </c>
      <c r="P5834" s="58">
        <v>0</v>
      </c>
    </row>
    <row r="5835" spans="12:16" x14ac:dyDescent="0.3">
      <c r="L5835" s="26">
        <v>5826</v>
      </c>
      <c r="M5835" s="58">
        <v>0</v>
      </c>
      <c r="O5835" s="26">
        <v>5826</v>
      </c>
      <c r="P5835" s="58">
        <v>0</v>
      </c>
    </row>
    <row r="5836" spans="12:16" x14ac:dyDescent="0.3">
      <c r="L5836" s="26">
        <v>5827</v>
      </c>
      <c r="M5836" s="58">
        <v>0</v>
      </c>
      <c r="O5836" s="26">
        <v>5827</v>
      </c>
      <c r="P5836" s="58">
        <v>0</v>
      </c>
    </row>
    <row r="5837" spans="12:16" x14ac:dyDescent="0.3">
      <c r="L5837" s="26">
        <v>5828</v>
      </c>
      <c r="M5837" s="58">
        <v>24771318.277172733</v>
      </c>
      <c r="O5837" s="26">
        <v>5828</v>
      </c>
      <c r="P5837" s="58">
        <v>24771318.277172733</v>
      </c>
    </row>
    <row r="5838" spans="12:16" x14ac:dyDescent="0.3">
      <c r="L5838" s="26">
        <v>5829</v>
      </c>
      <c r="M5838" s="58">
        <v>0</v>
      </c>
      <c r="O5838" s="26">
        <v>5829</v>
      </c>
      <c r="P5838" s="58">
        <v>0</v>
      </c>
    </row>
    <row r="5839" spans="12:16" x14ac:dyDescent="0.3">
      <c r="L5839" s="26">
        <v>5830</v>
      </c>
      <c r="M5839" s="58">
        <v>0</v>
      </c>
      <c r="O5839" s="26">
        <v>5830</v>
      </c>
      <c r="P5839" s="58">
        <v>0</v>
      </c>
    </row>
    <row r="5840" spans="12:16" x14ac:dyDescent="0.3">
      <c r="L5840" s="26">
        <v>5831</v>
      </c>
      <c r="M5840" s="58">
        <v>29823876.355386153</v>
      </c>
      <c r="O5840" s="26">
        <v>5831</v>
      </c>
      <c r="P5840" s="58">
        <v>6673621.8714692174</v>
      </c>
    </row>
    <row r="5841" spans="12:16" x14ac:dyDescent="0.3">
      <c r="L5841" s="26">
        <v>5832</v>
      </c>
      <c r="M5841" s="58">
        <v>0</v>
      </c>
      <c r="O5841" s="26">
        <v>5832</v>
      </c>
      <c r="P5841" s="58">
        <v>0</v>
      </c>
    </row>
    <row r="5842" spans="12:16" x14ac:dyDescent="0.3">
      <c r="L5842" s="26">
        <v>5833</v>
      </c>
      <c r="M5842" s="58">
        <v>18009195.185325593</v>
      </c>
      <c r="O5842" s="26">
        <v>5833</v>
      </c>
      <c r="P5842" s="58">
        <v>18009195.185325593</v>
      </c>
    </row>
    <row r="5843" spans="12:16" x14ac:dyDescent="0.3">
      <c r="L5843" s="26">
        <v>5834</v>
      </c>
      <c r="M5843" s="58">
        <v>25431859.358959615</v>
      </c>
      <c r="O5843" s="26">
        <v>5834</v>
      </c>
      <c r="P5843" s="58">
        <v>0</v>
      </c>
    </row>
    <row r="5844" spans="12:16" x14ac:dyDescent="0.3">
      <c r="L5844" s="26">
        <v>5835</v>
      </c>
      <c r="M5844" s="58">
        <v>0</v>
      </c>
      <c r="O5844" s="26">
        <v>5835</v>
      </c>
      <c r="P5844" s="58">
        <v>0</v>
      </c>
    </row>
    <row r="5845" spans="12:16" x14ac:dyDescent="0.3">
      <c r="L5845" s="26">
        <v>5836</v>
      </c>
      <c r="M5845" s="58">
        <v>0</v>
      </c>
      <c r="O5845" s="26">
        <v>5836</v>
      </c>
      <c r="P5845" s="58">
        <v>0</v>
      </c>
    </row>
    <row r="5846" spans="12:16" x14ac:dyDescent="0.3">
      <c r="L5846" s="26">
        <v>5837</v>
      </c>
      <c r="M5846" s="58">
        <v>10615826.405841913</v>
      </c>
      <c r="O5846" s="26">
        <v>5837</v>
      </c>
      <c r="P5846" s="58">
        <v>10615826.405841913</v>
      </c>
    </row>
    <row r="5847" spans="12:16" x14ac:dyDescent="0.3">
      <c r="L5847" s="26">
        <v>5838</v>
      </c>
      <c r="M5847" s="58">
        <v>16901822.46412465</v>
      </c>
      <c r="O5847" s="26">
        <v>5838</v>
      </c>
      <c r="P5847" s="58">
        <v>16901822.46412465</v>
      </c>
    </row>
    <row r="5848" spans="12:16" x14ac:dyDescent="0.3">
      <c r="L5848" s="26">
        <v>5839</v>
      </c>
      <c r="M5848" s="58">
        <v>0</v>
      </c>
      <c r="O5848" s="26">
        <v>5839</v>
      </c>
      <c r="P5848" s="58">
        <v>0</v>
      </c>
    </row>
    <row r="5849" spans="12:16" x14ac:dyDescent="0.3">
      <c r="L5849" s="26">
        <v>5840</v>
      </c>
      <c r="M5849" s="58">
        <v>10993983.350841288</v>
      </c>
      <c r="O5849" s="26">
        <v>5840</v>
      </c>
      <c r="P5849" s="58">
        <v>10993983.350841288</v>
      </c>
    </row>
    <row r="5850" spans="12:16" x14ac:dyDescent="0.3">
      <c r="L5850" s="26">
        <v>5841</v>
      </c>
      <c r="M5850" s="58">
        <v>0</v>
      </c>
      <c r="O5850" s="26">
        <v>5841</v>
      </c>
      <c r="P5850" s="58">
        <v>0</v>
      </c>
    </row>
    <row r="5851" spans="12:16" x14ac:dyDescent="0.3">
      <c r="L5851" s="26">
        <v>5842</v>
      </c>
      <c r="M5851" s="58">
        <v>0</v>
      </c>
      <c r="O5851" s="26">
        <v>5842</v>
      </c>
      <c r="P5851" s="58">
        <v>0</v>
      </c>
    </row>
    <row r="5852" spans="12:16" x14ac:dyDescent="0.3">
      <c r="L5852" s="26">
        <v>5843</v>
      </c>
      <c r="M5852" s="58">
        <v>18132912.24161407</v>
      </c>
      <c r="O5852" s="26">
        <v>5843</v>
      </c>
      <c r="P5852" s="58">
        <v>0</v>
      </c>
    </row>
    <row r="5853" spans="12:16" x14ac:dyDescent="0.3">
      <c r="L5853" s="26">
        <v>5844</v>
      </c>
      <c r="M5853" s="58">
        <v>0</v>
      </c>
      <c r="O5853" s="26">
        <v>5844</v>
      </c>
      <c r="P5853" s="58">
        <v>0</v>
      </c>
    </row>
    <row r="5854" spans="12:16" x14ac:dyDescent="0.3">
      <c r="L5854" s="26">
        <v>5845</v>
      </c>
      <c r="M5854" s="58">
        <v>0</v>
      </c>
      <c r="O5854" s="26">
        <v>5845</v>
      </c>
      <c r="P5854" s="58">
        <v>0</v>
      </c>
    </row>
    <row r="5855" spans="12:16" x14ac:dyDescent="0.3">
      <c r="L5855" s="26">
        <v>5846</v>
      </c>
      <c r="M5855" s="58">
        <v>7321562.7436048901</v>
      </c>
      <c r="O5855" s="26">
        <v>5846</v>
      </c>
      <c r="P5855" s="58">
        <v>7321562.7436048901</v>
      </c>
    </row>
    <row r="5856" spans="12:16" x14ac:dyDescent="0.3">
      <c r="L5856" s="26">
        <v>5847</v>
      </c>
      <c r="M5856" s="58">
        <v>28849211.553067129</v>
      </c>
      <c r="O5856" s="26">
        <v>5847</v>
      </c>
      <c r="P5856" s="58">
        <v>28849211.553067129</v>
      </c>
    </row>
    <row r="5857" spans="12:16" x14ac:dyDescent="0.3">
      <c r="L5857" s="26">
        <v>5848</v>
      </c>
      <c r="M5857" s="58">
        <v>0</v>
      </c>
      <c r="O5857" s="26">
        <v>5848</v>
      </c>
      <c r="P5857" s="58">
        <v>0</v>
      </c>
    </row>
    <row r="5858" spans="12:16" x14ac:dyDescent="0.3">
      <c r="L5858" s="26">
        <v>5849</v>
      </c>
      <c r="M5858" s="58">
        <v>19661809.424636956</v>
      </c>
      <c r="O5858" s="26">
        <v>5849</v>
      </c>
      <c r="P5858" s="58">
        <v>19661809.424636956</v>
      </c>
    </row>
    <row r="5859" spans="12:16" x14ac:dyDescent="0.3">
      <c r="L5859" s="26">
        <v>5850</v>
      </c>
      <c r="M5859" s="58">
        <v>28461633.190036863</v>
      </c>
      <c r="O5859" s="26">
        <v>5850</v>
      </c>
      <c r="P5859" s="58">
        <v>15137965.300505782</v>
      </c>
    </row>
    <row r="5860" spans="12:16" x14ac:dyDescent="0.3">
      <c r="L5860" s="26">
        <v>5851</v>
      </c>
      <c r="M5860" s="58">
        <v>21522910.23941781</v>
      </c>
      <c r="O5860" s="26">
        <v>5851</v>
      </c>
      <c r="P5860" s="58">
        <v>21522910.23941781</v>
      </c>
    </row>
    <row r="5861" spans="12:16" x14ac:dyDescent="0.3">
      <c r="L5861" s="26">
        <v>5852</v>
      </c>
      <c r="M5861" s="58">
        <v>14541003.956470145</v>
      </c>
      <c r="O5861" s="26">
        <v>5852</v>
      </c>
      <c r="P5861" s="58">
        <v>14541003.956470145</v>
      </c>
    </row>
    <row r="5862" spans="12:16" x14ac:dyDescent="0.3">
      <c r="L5862" s="26">
        <v>5853</v>
      </c>
      <c r="M5862" s="58">
        <v>0</v>
      </c>
      <c r="O5862" s="26">
        <v>5853</v>
      </c>
      <c r="P5862" s="58">
        <v>0</v>
      </c>
    </row>
    <row r="5863" spans="12:16" x14ac:dyDescent="0.3">
      <c r="L5863" s="26">
        <v>5854</v>
      </c>
      <c r="M5863" s="58">
        <v>10901967.549610492</v>
      </c>
      <c r="O5863" s="26">
        <v>5854</v>
      </c>
      <c r="P5863" s="58">
        <v>10901967.549610492</v>
      </c>
    </row>
    <row r="5864" spans="12:16" x14ac:dyDescent="0.3">
      <c r="L5864" s="26">
        <v>5855</v>
      </c>
      <c r="M5864" s="58">
        <v>0</v>
      </c>
      <c r="O5864" s="26">
        <v>5855</v>
      </c>
      <c r="P5864" s="58">
        <v>0</v>
      </c>
    </row>
    <row r="5865" spans="12:16" x14ac:dyDescent="0.3">
      <c r="L5865" s="26">
        <v>5856</v>
      </c>
      <c r="M5865" s="58">
        <v>0</v>
      </c>
      <c r="O5865" s="26">
        <v>5856</v>
      </c>
      <c r="P5865" s="58">
        <v>0</v>
      </c>
    </row>
    <row r="5866" spans="12:16" x14ac:dyDescent="0.3">
      <c r="L5866" s="26">
        <v>5857</v>
      </c>
      <c r="M5866" s="58">
        <v>19413271.508776747</v>
      </c>
      <c r="O5866" s="26">
        <v>5857</v>
      </c>
      <c r="P5866" s="58">
        <v>19413271.508776747</v>
      </c>
    </row>
    <row r="5867" spans="12:16" x14ac:dyDescent="0.3">
      <c r="L5867" s="26">
        <v>5858</v>
      </c>
      <c r="M5867" s="58">
        <v>44954834.521807253</v>
      </c>
      <c r="O5867" s="26">
        <v>5858</v>
      </c>
      <c r="P5867" s="58">
        <v>44954834.521807253</v>
      </c>
    </row>
    <row r="5868" spans="12:16" x14ac:dyDescent="0.3">
      <c r="L5868" s="26">
        <v>5859</v>
      </c>
      <c r="M5868" s="58">
        <v>0</v>
      </c>
      <c r="O5868" s="26">
        <v>5859</v>
      </c>
      <c r="P5868" s="58">
        <v>0</v>
      </c>
    </row>
    <row r="5869" spans="12:16" x14ac:dyDescent="0.3">
      <c r="L5869" s="26">
        <v>5860</v>
      </c>
      <c r="M5869" s="58">
        <v>28854262.839241937</v>
      </c>
      <c r="O5869" s="26">
        <v>5860</v>
      </c>
      <c r="P5869" s="58">
        <v>0</v>
      </c>
    </row>
    <row r="5870" spans="12:16" x14ac:dyDescent="0.3">
      <c r="L5870" s="26">
        <v>5861</v>
      </c>
      <c r="M5870" s="58">
        <v>0</v>
      </c>
      <c r="O5870" s="26">
        <v>5861</v>
      </c>
      <c r="P5870" s="58">
        <v>0</v>
      </c>
    </row>
    <row r="5871" spans="12:16" x14ac:dyDescent="0.3">
      <c r="L5871" s="26">
        <v>5862</v>
      </c>
      <c r="M5871" s="58">
        <v>7734045.6316965297</v>
      </c>
      <c r="O5871" s="26">
        <v>5862</v>
      </c>
      <c r="P5871" s="58">
        <v>7734045.6316965297</v>
      </c>
    </row>
    <row r="5872" spans="12:16" x14ac:dyDescent="0.3">
      <c r="L5872" s="26">
        <v>5863</v>
      </c>
      <c r="M5872" s="58">
        <v>8508398.5789292771</v>
      </c>
      <c r="O5872" s="26">
        <v>5863</v>
      </c>
      <c r="P5872" s="58">
        <v>8508398.5789292771</v>
      </c>
    </row>
    <row r="5873" spans="12:16" x14ac:dyDescent="0.3">
      <c r="L5873" s="26">
        <v>5864</v>
      </c>
      <c r="M5873" s="58">
        <v>28134759.043160427</v>
      </c>
      <c r="O5873" s="26">
        <v>5864</v>
      </c>
      <c r="P5873" s="58">
        <v>9638928.2407054193</v>
      </c>
    </row>
    <row r="5874" spans="12:16" x14ac:dyDescent="0.3">
      <c r="L5874" s="26">
        <v>5865</v>
      </c>
      <c r="M5874" s="58">
        <v>0</v>
      </c>
      <c r="O5874" s="26">
        <v>5865</v>
      </c>
      <c r="P5874" s="58">
        <v>0</v>
      </c>
    </row>
    <row r="5875" spans="12:16" x14ac:dyDescent="0.3">
      <c r="L5875" s="26">
        <v>5866</v>
      </c>
      <c r="M5875" s="58">
        <v>0</v>
      </c>
      <c r="O5875" s="26">
        <v>5866</v>
      </c>
      <c r="P5875" s="58">
        <v>0</v>
      </c>
    </row>
    <row r="5876" spans="12:16" x14ac:dyDescent="0.3">
      <c r="L5876" s="26">
        <v>5867</v>
      </c>
      <c r="M5876" s="58">
        <v>19982179.479617938</v>
      </c>
      <c r="O5876" s="26">
        <v>5867</v>
      </c>
      <c r="P5876" s="58">
        <v>19982179.479617938</v>
      </c>
    </row>
    <row r="5877" spans="12:16" x14ac:dyDescent="0.3">
      <c r="L5877" s="26">
        <v>5868</v>
      </c>
      <c r="M5877" s="58">
        <v>0</v>
      </c>
      <c r="O5877" s="26">
        <v>5868</v>
      </c>
      <c r="P5877" s="58">
        <v>0</v>
      </c>
    </row>
    <row r="5878" spans="12:16" x14ac:dyDescent="0.3">
      <c r="L5878" s="26">
        <v>5869</v>
      </c>
      <c r="M5878" s="58">
        <v>0</v>
      </c>
      <c r="O5878" s="26">
        <v>5869</v>
      </c>
      <c r="P5878" s="58">
        <v>0</v>
      </c>
    </row>
    <row r="5879" spans="12:16" x14ac:dyDescent="0.3">
      <c r="L5879" s="26">
        <v>5870</v>
      </c>
      <c r="M5879" s="58">
        <v>0</v>
      </c>
      <c r="O5879" s="26">
        <v>5870</v>
      </c>
      <c r="P5879" s="58">
        <v>0</v>
      </c>
    </row>
    <row r="5880" spans="12:16" x14ac:dyDescent="0.3">
      <c r="L5880" s="26">
        <v>5871</v>
      </c>
      <c r="M5880" s="58">
        <v>0</v>
      </c>
      <c r="O5880" s="26">
        <v>5871</v>
      </c>
      <c r="P5880" s="58">
        <v>0</v>
      </c>
    </row>
    <row r="5881" spans="12:16" x14ac:dyDescent="0.3">
      <c r="L5881" s="26">
        <v>5872</v>
      </c>
      <c r="M5881" s="58">
        <v>27380584.462765902</v>
      </c>
      <c r="O5881" s="26">
        <v>5872</v>
      </c>
      <c r="P5881" s="58">
        <v>0</v>
      </c>
    </row>
    <row r="5882" spans="12:16" x14ac:dyDescent="0.3">
      <c r="L5882" s="26">
        <v>5873</v>
      </c>
      <c r="M5882" s="58">
        <v>13346233.203689033</v>
      </c>
      <c r="O5882" s="26">
        <v>5873</v>
      </c>
      <c r="P5882" s="58">
        <v>13346233.203689033</v>
      </c>
    </row>
    <row r="5883" spans="12:16" x14ac:dyDescent="0.3">
      <c r="L5883" s="26">
        <v>5874</v>
      </c>
      <c r="M5883" s="58">
        <v>7259512.9284284133</v>
      </c>
      <c r="O5883" s="26">
        <v>5874</v>
      </c>
      <c r="P5883" s="58">
        <v>7259512.9284284133</v>
      </c>
    </row>
    <row r="5884" spans="12:16" x14ac:dyDescent="0.3">
      <c r="L5884" s="26">
        <v>5875</v>
      </c>
      <c r="M5884" s="58">
        <v>0</v>
      </c>
      <c r="O5884" s="26">
        <v>5875</v>
      </c>
      <c r="P5884" s="58">
        <v>0</v>
      </c>
    </row>
    <row r="5885" spans="12:16" x14ac:dyDescent="0.3">
      <c r="L5885" s="26">
        <v>5876</v>
      </c>
      <c r="M5885" s="58">
        <v>7076607.9082046514</v>
      </c>
      <c r="O5885" s="26">
        <v>5876</v>
      </c>
      <c r="P5885" s="58">
        <v>7076607.9082046514</v>
      </c>
    </row>
    <row r="5886" spans="12:16" x14ac:dyDescent="0.3">
      <c r="L5886" s="26">
        <v>5877</v>
      </c>
      <c r="M5886" s="58">
        <v>0</v>
      </c>
      <c r="O5886" s="26">
        <v>5877</v>
      </c>
      <c r="P5886" s="58">
        <v>0</v>
      </c>
    </row>
    <row r="5887" spans="12:16" x14ac:dyDescent="0.3">
      <c r="L5887" s="26">
        <v>5878</v>
      </c>
      <c r="M5887" s="58">
        <v>15550905.213812387</v>
      </c>
      <c r="O5887" s="26">
        <v>5878</v>
      </c>
      <c r="P5887" s="58">
        <v>0</v>
      </c>
    </row>
    <row r="5888" spans="12:16" x14ac:dyDescent="0.3">
      <c r="L5888" s="26">
        <v>5879</v>
      </c>
      <c r="M5888" s="58">
        <v>22108082.909754477</v>
      </c>
      <c r="O5888" s="26">
        <v>5879</v>
      </c>
      <c r="P5888" s="58">
        <v>22108082.909754477</v>
      </c>
    </row>
    <row r="5889" spans="12:16" x14ac:dyDescent="0.3">
      <c r="L5889" s="26">
        <v>5880</v>
      </c>
      <c r="M5889" s="58">
        <v>20125860.376668248</v>
      </c>
      <c r="O5889" s="26">
        <v>5880</v>
      </c>
      <c r="P5889" s="58">
        <v>11167897.677274555</v>
      </c>
    </row>
    <row r="5890" spans="12:16" x14ac:dyDescent="0.3">
      <c r="L5890" s="26">
        <v>5881</v>
      </c>
      <c r="M5890" s="58">
        <v>0</v>
      </c>
      <c r="O5890" s="26">
        <v>5881</v>
      </c>
      <c r="P5890" s="58">
        <v>0</v>
      </c>
    </row>
    <row r="5891" spans="12:16" x14ac:dyDescent="0.3">
      <c r="L5891" s="26">
        <v>5882</v>
      </c>
      <c r="M5891" s="58">
        <v>18835587.959741838</v>
      </c>
      <c r="O5891" s="26">
        <v>5882</v>
      </c>
      <c r="P5891" s="58">
        <v>18835587.959741838</v>
      </c>
    </row>
    <row r="5892" spans="12:16" x14ac:dyDescent="0.3">
      <c r="L5892" s="26">
        <v>5883</v>
      </c>
      <c r="M5892" s="58">
        <v>8722902.341315398</v>
      </c>
      <c r="O5892" s="26">
        <v>5883</v>
      </c>
      <c r="P5892" s="58">
        <v>8722902.341315398</v>
      </c>
    </row>
    <row r="5893" spans="12:16" x14ac:dyDescent="0.3">
      <c r="L5893" s="26">
        <v>5884</v>
      </c>
      <c r="M5893" s="58">
        <v>0</v>
      </c>
      <c r="O5893" s="26">
        <v>5884</v>
      </c>
      <c r="P5893" s="58">
        <v>0</v>
      </c>
    </row>
    <row r="5894" spans="12:16" x14ac:dyDescent="0.3">
      <c r="L5894" s="26">
        <v>5885</v>
      </c>
      <c r="M5894" s="58">
        <v>0</v>
      </c>
      <c r="O5894" s="26">
        <v>5885</v>
      </c>
      <c r="P5894" s="58">
        <v>0</v>
      </c>
    </row>
    <row r="5895" spans="12:16" x14ac:dyDescent="0.3">
      <c r="L5895" s="26">
        <v>5886</v>
      </c>
      <c r="M5895" s="58">
        <v>5677622.1371724596</v>
      </c>
      <c r="O5895" s="26">
        <v>5886</v>
      </c>
      <c r="P5895" s="58">
        <v>5677622.1371724596</v>
      </c>
    </row>
    <row r="5896" spans="12:16" x14ac:dyDescent="0.3">
      <c r="L5896" s="26">
        <v>5887</v>
      </c>
      <c r="M5896" s="58">
        <v>0</v>
      </c>
      <c r="O5896" s="26">
        <v>5887</v>
      </c>
      <c r="P5896" s="58">
        <v>0</v>
      </c>
    </row>
    <row r="5897" spans="12:16" x14ac:dyDescent="0.3">
      <c r="L5897" s="26">
        <v>5888</v>
      </c>
      <c r="M5897" s="58">
        <v>24252196.704936296</v>
      </c>
      <c r="O5897" s="26">
        <v>5888</v>
      </c>
      <c r="P5897" s="58">
        <v>24252196.704936296</v>
      </c>
    </row>
    <row r="5898" spans="12:16" x14ac:dyDescent="0.3">
      <c r="L5898" s="26">
        <v>5889</v>
      </c>
      <c r="M5898" s="58">
        <v>14493140.704523237</v>
      </c>
      <c r="O5898" s="26">
        <v>5889</v>
      </c>
      <c r="P5898" s="58">
        <v>14493140.704523237</v>
      </c>
    </row>
    <row r="5899" spans="12:16" x14ac:dyDescent="0.3">
      <c r="L5899" s="26">
        <v>5890</v>
      </c>
      <c r="M5899" s="58">
        <v>0</v>
      </c>
      <c r="O5899" s="26">
        <v>5890</v>
      </c>
      <c r="P5899" s="58">
        <v>0</v>
      </c>
    </row>
    <row r="5900" spans="12:16" x14ac:dyDescent="0.3">
      <c r="L5900" s="26">
        <v>5891</v>
      </c>
      <c r="M5900" s="58">
        <v>7808561.3125400413</v>
      </c>
      <c r="O5900" s="26">
        <v>5891</v>
      </c>
      <c r="P5900" s="58">
        <v>7808561.3125400413</v>
      </c>
    </row>
    <row r="5901" spans="12:16" x14ac:dyDescent="0.3">
      <c r="L5901" s="26">
        <v>5892</v>
      </c>
      <c r="M5901" s="58">
        <v>0</v>
      </c>
      <c r="O5901" s="26">
        <v>5892</v>
      </c>
      <c r="P5901" s="58">
        <v>0</v>
      </c>
    </row>
    <row r="5902" spans="12:16" x14ac:dyDescent="0.3">
      <c r="L5902" s="26">
        <v>5893</v>
      </c>
      <c r="M5902" s="58">
        <v>0</v>
      </c>
      <c r="O5902" s="26">
        <v>5893</v>
      </c>
      <c r="P5902" s="58">
        <v>0</v>
      </c>
    </row>
    <row r="5903" spans="12:16" x14ac:dyDescent="0.3">
      <c r="L5903" s="26">
        <v>5894</v>
      </c>
      <c r="M5903" s="58">
        <v>0</v>
      </c>
      <c r="O5903" s="26">
        <v>5894</v>
      </c>
      <c r="P5903" s="58">
        <v>0</v>
      </c>
    </row>
    <row r="5904" spans="12:16" x14ac:dyDescent="0.3">
      <c r="L5904" s="26">
        <v>5895</v>
      </c>
      <c r="M5904" s="58">
        <v>12729672.326635469</v>
      </c>
      <c r="O5904" s="26">
        <v>5895</v>
      </c>
      <c r="P5904" s="58">
        <v>12729672.326635469</v>
      </c>
    </row>
    <row r="5905" spans="12:16" x14ac:dyDescent="0.3">
      <c r="L5905" s="26">
        <v>5896</v>
      </c>
      <c r="M5905" s="58">
        <v>6214811.7911341107</v>
      </c>
      <c r="O5905" s="26">
        <v>5896</v>
      </c>
      <c r="P5905" s="58">
        <v>6214811.7911341107</v>
      </c>
    </row>
    <row r="5906" spans="12:16" x14ac:dyDescent="0.3">
      <c r="L5906" s="26">
        <v>5897</v>
      </c>
      <c r="M5906" s="58">
        <v>0</v>
      </c>
      <c r="O5906" s="26">
        <v>5897</v>
      </c>
      <c r="P5906" s="58">
        <v>0</v>
      </c>
    </row>
    <row r="5907" spans="12:16" x14ac:dyDescent="0.3">
      <c r="L5907" s="26">
        <v>5898</v>
      </c>
      <c r="M5907" s="58">
        <v>0</v>
      </c>
      <c r="O5907" s="26">
        <v>5898</v>
      </c>
      <c r="P5907" s="58">
        <v>0</v>
      </c>
    </row>
    <row r="5908" spans="12:16" x14ac:dyDescent="0.3">
      <c r="L5908" s="26">
        <v>5899</v>
      </c>
      <c r="M5908" s="58">
        <v>12387190.849108903</v>
      </c>
      <c r="O5908" s="26">
        <v>5899</v>
      </c>
      <c r="P5908" s="58">
        <v>12387190.849108903</v>
      </c>
    </row>
    <row r="5909" spans="12:16" x14ac:dyDescent="0.3">
      <c r="L5909" s="26">
        <v>5900</v>
      </c>
      <c r="M5909" s="58">
        <v>0</v>
      </c>
      <c r="O5909" s="26">
        <v>5900</v>
      </c>
      <c r="P5909" s="58">
        <v>0</v>
      </c>
    </row>
    <row r="5910" spans="12:16" x14ac:dyDescent="0.3">
      <c r="L5910" s="26">
        <v>5901</v>
      </c>
      <c r="M5910" s="58">
        <v>0</v>
      </c>
      <c r="O5910" s="26">
        <v>5901</v>
      </c>
      <c r="P5910" s="58">
        <v>0</v>
      </c>
    </row>
    <row r="5911" spans="12:16" x14ac:dyDescent="0.3">
      <c r="L5911" s="26">
        <v>5902</v>
      </c>
      <c r="M5911" s="58">
        <v>0</v>
      </c>
      <c r="O5911" s="26">
        <v>5902</v>
      </c>
      <c r="P5911" s="58">
        <v>0</v>
      </c>
    </row>
    <row r="5912" spans="12:16" x14ac:dyDescent="0.3">
      <c r="L5912" s="26">
        <v>5903</v>
      </c>
      <c r="M5912" s="58">
        <v>0</v>
      </c>
      <c r="O5912" s="26">
        <v>5903</v>
      </c>
      <c r="P5912" s="58">
        <v>0</v>
      </c>
    </row>
    <row r="5913" spans="12:16" x14ac:dyDescent="0.3">
      <c r="L5913" s="26">
        <v>5904</v>
      </c>
      <c r="M5913" s="58">
        <v>12090384.332352933</v>
      </c>
      <c r="O5913" s="26">
        <v>5904</v>
      </c>
      <c r="P5913" s="58">
        <v>12090384.332352933</v>
      </c>
    </row>
    <row r="5914" spans="12:16" x14ac:dyDescent="0.3">
      <c r="L5914" s="26">
        <v>5905</v>
      </c>
      <c r="M5914" s="58">
        <v>0</v>
      </c>
      <c r="O5914" s="26">
        <v>5905</v>
      </c>
      <c r="P5914" s="58">
        <v>0</v>
      </c>
    </row>
    <row r="5915" spans="12:16" x14ac:dyDescent="0.3">
      <c r="L5915" s="26">
        <v>5906</v>
      </c>
      <c r="M5915" s="58">
        <v>0</v>
      </c>
      <c r="O5915" s="26">
        <v>5906</v>
      </c>
      <c r="P5915" s="58">
        <v>0</v>
      </c>
    </row>
    <row r="5916" spans="12:16" x14ac:dyDescent="0.3">
      <c r="L5916" s="26">
        <v>5907</v>
      </c>
      <c r="M5916" s="58">
        <v>21446555.431459248</v>
      </c>
      <c r="O5916" s="26">
        <v>5907</v>
      </c>
      <c r="P5916" s="58">
        <v>21446555.431459248</v>
      </c>
    </row>
    <row r="5917" spans="12:16" x14ac:dyDescent="0.3">
      <c r="L5917" s="26">
        <v>5908</v>
      </c>
      <c r="M5917" s="58">
        <v>19922857.601431072</v>
      </c>
      <c r="O5917" s="26">
        <v>5908</v>
      </c>
      <c r="P5917" s="58">
        <v>19922857.601431072</v>
      </c>
    </row>
    <row r="5918" spans="12:16" x14ac:dyDescent="0.3">
      <c r="L5918" s="26">
        <v>5909</v>
      </c>
      <c r="M5918" s="58">
        <v>0</v>
      </c>
      <c r="O5918" s="26">
        <v>5909</v>
      </c>
      <c r="P5918" s="58">
        <v>0</v>
      </c>
    </row>
    <row r="5919" spans="12:16" x14ac:dyDescent="0.3">
      <c r="L5919" s="26">
        <v>5910</v>
      </c>
      <c r="M5919" s="58">
        <v>5193064.6676185597</v>
      </c>
      <c r="O5919" s="26">
        <v>5910</v>
      </c>
      <c r="P5919" s="58">
        <v>5193064.6676185597</v>
      </c>
    </row>
    <row r="5920" spans="12:16" x14ac:dyDescent="0.3">
      <c r="L5920" s="26">
        <v>5911</v>
      </c>
      <c r="M5920" s="58">
        <v>10172484.396108979</v>
      </c>
      <c r="O5920" s="26">
        <v>5911</v>
      </c>
      <c r="P5920" s="58">
        <v>0</v>
      </c>
    </row>
    <row r="5921" spans="12:16" x14ac:dyDescent="0.3">
      <c r="L5921" s="26">
        <v>5912</v>
      </c>
      <c r="M5921" s="58">
        <v>0</v>
      </c>
      <c r="O5921" s="26">
        <v>5912</v>
      </c>
      <c r="P5921" s="58">
        <v>0</v>
      </c>
    </row>
    <row r="5922" spans="12:16" x14ac:dyDescent="0.3">
      <c r="L5922" s="26">
        <v>5913</v>
      </c>
      <c r="M5922" s="58">
        <v>0</v>
      </c>
      <c r="O5922" s="26">
        <v>5913</v>
      </c>
      <c r="P5922" s="58">
        <v>0</v>
      </c>
    </row>
    <row r="5923" spans="12:16" x14ac:dyDescent="0.3">
      <c r="L5923" s="26">
        <v>5914</v>
      </c>
      <c r="M5923" s="58">
        <v>0</v>
      </c>
      <c r="O5923" s="26">
        <v>5914</v>
      </c>
      <c r="P5923" s="58">
        <v>0</v>
      </c>
    </row>
    <row r="5924" spans="12:16" x14ac:dyDescent="0.3">
      <c r="L5924" s="26">
        <v>5915</v>
      </c>
      <c r="M5924" s="58">
        <v>70464329.109999374</v>
      </c>
      <c r="O5924" s="26">
        <v>5915</v>
      </c>
      <c r="P5924" s="58">
        <v>70464329.109999374</v>
      </c>
    </row>
    <row r="5925" spans="12:16" x14ac:dyDescent="0.3">
      <c r="L5925" s="26">
        <v>5916</v>
      </c>
      <c r="M5925" s="58">
        <v>24899240.231362395</v>
      </c>
      <c r="O5925" s="26">
        <v>5916</v>
      </c>
      <c r="P5925" s="58">
        <v>24899240.231362395</v>
      </c>
    </row>
    <row r="5926" spans="12:16" x14ac:dyDescent="0.3">
      <c r="L5926" s="26">
        <v>5917</v>
      </c>
      <c r="M5926" s="58">
        <v>0</v>
      </c>
      <c r="O5926" s="26">
        <v>5917</v>
      </c>
      <c r="P5926" s="58">
        <v>0</v>
      </c>
    </row>
    <row r="5927" spans="12:16" x14ac:dyDescent="0.3">
      <c r="L5927" s="26">
        <v>5918</v>
      </c>
      <c r="M5927" s="58">
        <v>0</v>
      </c>
      <c r="O5927" s="26">
        <v>5918</v>
      </c>
      <c r="P5927" s="58">
        <v>0</v>
      </c>
    </row>
    <row r="5928" spans="12:16" x14ac:dyDescent="0.3">
      <c r="L5928" s="26">
        <v>5919</v>
      </c>
      <c r="M5928" s="58">
        <v>36298385.311774209</v>
      </c>
      <c r="O5928" s="26">
        <v>5919</v>
      </c>
      <c r="P5928" s="58">
        <v>25244941.874138374</v>
      </c>
    </row>
    <row r="5929" spans="12:16" x14ac:dyDescent="0.3">
      <c r="L5929" s="26">
        <v>5920</v>
      </c>
      <c r="M5929" s="58">
        <v>18717449.987015884</v>
      </c>
      <c r="O5929" s="26">
        <v>5920</v>
      </c>
      <c r="P5929" s="58">
        <v>18717449.987015884</v>
      </c>
    </row>
    <row r="5930" spans="12:16" x14ac:dyDescent="0.3">
      <c r="L5930" s="26">
        <v>5921</v>
      </c>
      <c r="M5930" s="58">
        <v>0</v>
      </c>
      <c r="O5930" s="26">
        <v>5921</v>
      </c>
      <c r="P5930" s="58">
        <v>0</v>
      </c>
    </row>
    <row r="5931" spans="12:16" x14ac:dyDescent="0.3">
      <c r="L5931" s="26">
        <v>5922</v>
      </c>
      <c r="M5931" s="58">
        <v>81881541.552840739</v>
      </c>
      <c r="O5931" s="26">
        <v>5922</v>
      </c>
      <c r="P5931" s="58">
        <v>69193716.846230894</v>
      </c>
    </row>
    <row r="5932" spans="12:16" x14ac:dyDescent="0.3">
      <c r="L5932" s="26">
        <v>5923</v>
      </c>
      <c r="M5932" s="58">
        <v>24279131.146063231</v>
      </c>
      <c r="O5932" s="26">
        <v>5923</v>
      </c>
      <c r="P5932" s="58">
        <v>24279131.146063231</v>
      </c>
    </row>
    <row r="5933" spans="12:16" x14ac:dyDescent="0.3">
      <c r="L5933" s="26">
        <v>5924</v>
      </c>
      <c r="M5933" s="58">
        <v>11318256.299711926</v>
      </c>
      <c r="O5933" s="26">
        <v>5924</v>
      </c>
      <c r="P5933" s="58">
        <v>11318256.299711926</v>
      </c>
    </row>
    <row r="5934" spans="12:16" x14ac:dyDescent="0.3">
      <c r="L5934" s="26">
        <v>5925</v>
      </c>
      <c r="M5934" s="58">
        <v>9131997.1353252735</v>
      </c>
      <c r="O5934" s="26">
        <v>5925</v>
      </c>
      <c r="P5934" s="58">
        <v>9131997.1353252735</v>
      </c>
    </row>
    <row r="5935" spans="12:16" x14ac:dyDescent="0.3">
      <c r="L5935" s="26">
        <v>5926</v>
      </c>
      <c r="M5935" s="58">
        <v>21084386.996720184</v>
      </c>
      <c r="O5935" s="26">
        <v>5926</v>
      </c>
      <c r="P5935" s="58">
        <v>21084386.996720184</v>
      </c>
    </row>
    <row r="5936" spans="12:16" x14ac:dyDescent="0.3">
      <c r="L5936" s="26">
        <v>5927</v>
      </c>
      <c r="M5936" s="58">
        <v>0</v>
      </c>
      <c r="O5936" s="26">
        <v>5927</v>
      </c>
      <c r="P5936" s="58">
        <v>0</v>
      </c>
    </row>
    <row r="5937" spans="12:16" x14ac:dyDescent="0.3">
      <c r="L5937" s="26">
        <v>5928</v>
      </c>
      <c r="M5937" s="58">
        <v>0</v>
      </c>
      <c r="O5937" s="26">
        <v>5928</v>
      </c>
      <c r="P5937" s="58">
        <v>0</v>
      </c>
    </row>
    <row r="5938" spans="12:16" x14ac:dyDescent="0.3">
      <c r="L5938" s="26">
        <v>5929</v>
      </c>
      <c r="M5938" s="58">
        <v>10034888.991655979</v>
      </c>
      <c r="O5938" s="26">
        <v>5929</v>
      </c>
      <c r="P5938" s="58">
        <v>10034888.991655979</v>
      </c>
    </row>
    <row r="5939" spans="12:16" x14ac:dyDescent="0.3">
      <c r="L5939" s="26">
        <v>5930</v>
      </c>
      <c r="M5939" s="58">
        <v>0</v>
      </c>
      <c r="O5939" s="26">
        <v>5930</v>
      </c>
      <c r="P5939" s="58">
        <v>0</v>
      </c>
    </row>
    <row r="5940" spans="12:16" x14ac:dyDescent="0.3">
      <c r="L5940" s="26">
        <v>5931</v>
      </c>
      <c r="M5940" s="58">
        <v>0</v>
      </c>
      <c r="O5940" s="26">
        <v>5931</v>
      </c>
      <c r="P5940" s="58">
        <v>0</v>
      </c>
    </row>
    <row r="5941" spans="12:16" x14ac:dyDescent="0.3">
      <c r="L5941" s="26">
        <v>5932</v>
      </c>
      <c r="M5941" s="58">
        <v>15898857.304595429</v>
      </c>
      <c r="O5941" s="26">
        <v>5932</v>
      </c>
      <c r="P5941" s="58">
        <v>8481992.7741397321</v>
      </c>
    </row>
    <row r="5942" spans="12:16" x14ac:dyDescent="0.3">
      <c r="L5942" s="26">
        <v>5933</v>
      </c>
      <c r="M5942" s="58">
        <v>13507425.088649362</v>
      </c>
      <c r="O5942" s="26">
        <v>5933</v>
      </c>
      <c r="P5942" s="58">
        <v>13507425.088649362</v>
      </c>
    </row>
    <row r="5943" spans="12:16" x14ac:dyDescent="0.3">
      <c r="L5943" s="26">
        <v>5934</v>
      </c>
      <c r="M5943" s="58">
        <v>9815600.7962749898</v>
      </c>
      <c r="O5943" s="26">
        <v>5934</v>
      </c>
      <c r="P5943" s="58">
        <v>9815600.7962749898</v>
      </c>
    </row>
    <row r="5944" spans="12:16" x14ac:dyDescent="0.3">
      <c r="L5944" s="26">
        <v>5935</v>
      </c>
      <c r="M5944" s="58">
        <v>0</v>
      </c>
      <c r="O5944" s="26">
        <v>5935</v>
      </c>
      <c r="P5944" s="58">
        <v>0</v>
      </c>
    </row>
    <row r="5945" spans="12:16" x14ac:dyDescent="0.3">
      <c r="L5945" s="26">
        <v>5936</v>
      </c>
      <c r="M5945" s="58">
        <v>10235398.916528512</v>
      </c>
      <c r="O5945" s="26">
        <v>5936</v>
      </c>
      <c r="P5945" s="58">
        <v>10235398.916528512</v>
      </c>
    </row>
    <row r="5946" spans="12:16" x14ac:dyDescent="0.3">
      <c r="L5946" s="26">
        <v>5937</v>
      </c>
      <c r="M5946" s="58">
        <v>0</v>
      </c>
      <c r="O5946" s="26">
        <v>5937</v>
      </c>
      <c r="P5946" s="58">
        <v>0</v>
      </c>
    </row>
    <row r="5947" spans="12:16" x14ac:dyDescent="0.3">
      <c r="L5947" s="26">
        <v>5938</v>
      </c>
      <c r="M5947" s="58">
        <v>14568404.467943043</v>
      </c>
      <c r="O5947" s="26">
        <v>5938</v>
      </c>
      <c r="P5947" s="58">
        <v>14568404.467943043</v>
      </c>
    </row>
    <row r="5948" spans="12:16" x14ac:dyDescent="0.3">
      <c r="L5948" s="26">
        <v>5939</v>
      </c>
      <c r="M5948" s="58">
        <v>0</v>
      </c>
      <c r="O5948" s="26">
        <v>5939</v>
      </c>
      <c r="P5948" s="58">
        <v>0</v>
      </c>
    </row>
    <row r="5949" spans="12:16" x14ac:dyDescent="0.3">
      <c r="L5949" s="26">
        <v>5940</v>
      </c>
      <c r="M5949" s="58">
        <v>12061255.363045642</v>
      </c>
      <c r="O5949" s="26">
        <v>5940</v>
      </c>
      <c r="P5949" s="58">
        <v>12061255.363045642</v>
      </c>
    </row>
    <row r="5950" spans="12:16" x14ac:dyDescent="0.3">
      <c r="L5950" s="26">
        <v>5941</v>
      </c>
      <c r="M5950" s="58">
        <v>6926095.5194710661</v>
      </c>
      <c r="O5950" s="26">
        <v>5941</v>
      </c>
      <c r="P5950" s="58">
        <v>6926095.5194710661</v>
      </c>
    </row>
    <row r="5951" spans="12:16" x14ac:dyDescent="0.3">
      <c r="L5951" s="26">
        <v>5942</v>
      </c>
      <c r="M5951" s="58">
        <v>0</v>
      </c>
      <c r="O5951" s="26">
        <v>5942</v>
      </c>
      <c r="P5951" s="58">
        <v>0</v>
      </c>
    </row>
    <row r="5952" spans="12:16" x14ac:dyDescent="0.3">
      <c r="L5952" s="26">
        <v>5943</v>
      </c>
      <c r="M5952" s="58">
        <v>0</v>
      </c>
      <c r="O5952" s="26">
        <v>5943</v>
      </c>
      <c r="P5952" s="58">
        <v>0</v>
      </c>
    </row>
    <row r="5953" spans="12:16" x14ac:dyDescent="0.3">
      <c r="L5953" s="26">
        <v>5944</v>
      </c>
      <c r="M5953" s="58">
        <v>27553257.728682756</v>
      </c>
      <c r="O5953" s="26">
        <v>5944</v>
      </c>
      <c r="P5953" s="58">
        <v>22036654.058160238</v>
      </c>
    </row>
    <row r="5954" spans="12:16" x14ac:dyDescent="0.3">
      <c r="L5954" s="26">
        <v>5945</v>
      </c>
      <c r="M5954" s="58">
        <v>0</v>
      </c>
      <c r="O5954" s="26">
        <v>5945</v>
      </c>
      <c r="P5954" s="58">
        <v>0</v>
      </c>
    </row>
    <row r="5955" spans="12:16" x14ac:dyDescent="0.3">
      <c r="L5955" s="26">
        <v>5946</v>
      </c>
      <c r="M5955" s="58">
        <v>0</v>
      </c>
      <c r="O5955" s="26">
        <v>5946</v>
      </c>
      <c r="P5955" s="58">
        <v>0</v>
      </c>
    </row>
    <row r="5956" spans="12:16" x14ac:dyDescent="0.3">
      <c r="L5956" s="26">
        <v>5947</v>
      </c>
      <c r="M5956" s="58">
        <v>62844167.149113134</v>
      </c>
      <c r="O5956" s="26">
        <v>5947</v>
      </c>
      <c r="P5956" s="58">
        <v>62844167.149113134</v>
      </c>
    </row>
    <row r="5957" spans="12:16" x14ac:dyDescent="0.3">
      <c r="L5957" s="26">
        <v>5948</v>
      </c>
      <c r="M5957" s="58">
        <v>10217008.871100644</v>
      </c>
      <c r="O5957" s="26">
        <v>5948</v>
      </c>
      <c r="P5957" s="58">
        <v>10217008.871100644</v>
      </c>
    </row>
    <row r="5958" spans="12:16" x14ac:dyDescent="0.3">
      <c r="L5958" s="26">
        <v>5949</v>
      </c>
      <c r="M5958" s="58">
        <v>0</v>
      </c>
      <c r="O5958" s="26">
        <v>5949</v>
      </c>
      <c r="P5958" s="58">
        <v>0</v>
      </c>
    </row>
    <row r="5959" spans="12:16" x14ac:dyDescent="0.3">
      <c r="L5959" s="26">
        <v>5950</v>
      </c>
      <c r="M5959" s="58">
        <v>0</v>
      </c>
      <c r="O5959" s="26">
        <v>5950</v>
      </c>
      <c r="P5959" s="58">
        <v>0</v>
      </c>
    </row>
    <row r="5960" spans="12:16" x14ac:dyDescent="0.3">
      <c r="L5960" s="26">
        <v>5951</v>
      </c>
      <c r="M5960" s="58">
        <v>18960489.585300967</v>
      </c>
      <c r="O5960" s="26">
        <v>5951</v>
      </c>
      <c r="P5960" s="58">
        <v>18960489.585300967</v>
      </c>
    </row>
    <row r="5961" spans="12:16" x14ac:dyDescent="0.3">
      <c r="L5961" s="26">
        <v>5952</v>
      </c>
      <c r="M5961" s="58">
        <v>0</v>
      </c>
      <c r="O5961" s="26">
        <v>5952</v>
      </c>
      <c r="P5961" s="58">
        <v>0</v>
      </c>
    </row>
    <row r="5962" spans="12:16" x14ac:dyDescent="0.3">
      <c r="L5962" s="26">
        <v>5953</v>
      </c>
      <c r="M5962" s="58">
        <v>13161573.90587941</v>
      </c>
      <c r="O5962" s="26">
        <v>5953</v>
      </c>
      <c r="P5962" s="58">
        <v>0</v>
      </c>
    </row>
    <row r="5963" spans="12:16" x14ac:dyDescent="0.3">
      <c r="L5963" s="26">
        <v>5954</v>
      </c>
      <c r="M5963" s="58">
        <v>0</v>
      </c>
      <c r="O5963" s="26">
        <v>5954</v>
      </c>
      <c r="P5963" s="58">
        <v>0</v>
      </c>
    </row>
    <row r="5964" spans="12:16" x14ac:dyDescent="0.3">
      <c r="L5964" s="26">
        <v>5955</v>
      </c>
      <c r="M5964" s="58">
        <v>0</v>
      </c>
      <c r="O5964" s="26">
        <v>5955</v>
      </c>
      <c r="P5964" s="58">
        <v>0</v>
      </c>
    </row>
    <row r="5965" spans="12:16" x14ac:dyDescent="0.3">
      <c r="L5965" s="26">
        <v>5956</v>
      </c>
      <c r="M5965" s="58">
        <v>0</v>
      </c>
      <c r="O5965" s="26">
        <v>5956</v>
      </c>
      <c r="P5965" s="58">
        <v>0</v>
      </c>
    </row>
    <row r="5966" spans="12:16" x14ac:dyDescent="0.3">
      <c r="L5966" s="26">
        <v>5957</v>
      </c>
      <c r="M5966" s="58">
        <v>0</v>
      </c>
      <c r="O5966" s="26">
        <v>5957</v>
      </c>
      <c r="P5966" s="58">
        <v>0</v>
      </c>
    </row>
    <row r="5967" spans="12:16" x14ac:dyDescent="0.3">
      <c r="L5967" s="26">
        <v>5958</v>
      </c>
      <c r="M5967" s="58">
        <v>0</v>
      </c>
      <c r="O5967" s="26">
        <v>5958</v>
      </c>
      <c r="P5967" s="58">
        <v>0</v>
      </c>
    </row>
    <row r="5968" spans="12:16" x14ac:dyDescent="0.3">
      <c r="L5968" s="26">
        <v>5959</v>
      </c>
      <c r="M5968" s="58">
        <v>10761318.83433993</v>
      </c>
      <c r="O5968" s="26">
        <v>5959</v>
      </c>
      <c r="P5968" s="58">
        <v>10761318.83433993</v>
      </c>
    </row>
    <row r="5969" spans="12:16" x14ac:dyDescent="0.3">
      <c r="L5969" s="26">
        <v>5960</v>
      </c>
      <c r="M5969" s="58">
        <v>0</v>
      </c>
      <c r="O5969" s="26">
        <v>5960</v>
      </c>
      <c r="P5969" s="58">
        <v>0</v>
      </c>
    </row>
    <row r="5970" spans="12:16" x14ac:dyDescent="0.3">
      <c r="L5970" s="26">
        <v>5961</v>
      </c>
      <c r="M5970" s="58">
        <v>21068981.175453879</v>
      </c>
      <c r="O5970" s="26">
        <v>5961</v>
      </c>
      <c r="P5970" s="58">
        <v>21068981.175453879</v>
      </c>
    </row>
    <row r="5971" spans="12:16" x14ac:dyDescent="0.3">
      <c r="L5971" s="26">
        <v>5962</v>
      </c>
      <c r="M5971" s="58">
        <v>6496326.4484624844</v>
      </c>
      <c r="O5971" s="26">
        <v>5962</v>
      </c>
      <c r="P5971" s="58">
        <v>0</v>
      </c>
    </row>
    <row r="5972" spans="12:16" x14ac:dyDescent="0.3">
      <c r="L5972" s="26">
        <v>5963</v>
      </c>
      <c r="M5972" s="58">
        <v>9850461.5901584495</v>
      </c>
      <c r="O5972" s="26">
        <v>5963</v>
      </c>
      <c r="P5972" s="58">
        <v>9850461.5901584495</v>
      </c>
    </row>
    <row r="5973" spans="12:16" x14ac:dyDescent="0.3">
      <c r="L5973" s="26">
        <v>5964</v>
      </c>
      <c r="M5973" s="58">
        <v>11464252.408202289</v>
      </c>
      <c r="O5973" s="26">
        <v>5964</v>
      </c>
      <c r="P5973" s="58">
        <v>0</v>
      </c>
    </row>
    <row r="5974" spans="12:16" x14ac:dyDescent="0.3">
      <c r="L5974" s="26">
        <v>5965</v>
      </c>
      <c r="M5974" s="58">
        <v>0</v>
      </c>
      <c r="O5974" s="26">
        <v>5965</v>
      </c>
      <c r="P5974" s="58">
        <v>0</v>
      </c>
    </row>
    <row r="5975" spans="12:16" x14ac:dyDescent="0.3">
      <c r="L5975" s="26">
        <v>5966</v>
      </c>
      <c r="M5975" s="58">
        <v>0</v>
      </c>
      <c r="O5975" s="26">
        <v>5966</v>
      </c>
      <c r="P5975" s="58">
        <v>0</v>
      </c>
    </row>
    <row r="5976" spans="12:16" x14ac:dyDescent="0.3">
      <c r="L5976" s="26">
        <v>5967</v>
      </c>
      <c r="M5976" s="58">
        <v>0</v>
      </c>
      <c r="O5976" s="26">
        <v>5967</v>
      </c>
      <c r="P5976" s="58">
        <v>0</v>
      </c>
    </row>
    <row r="5977" spans="12:16" x14ac:dyDescent="0.3">
      <c r="L5977" s="26">
        <v>5968</v>
      </c>
      <c r="M5977" s="58">
        <v>0</v>
      </c>
      <c r="O5977" s="26">
        <v>5968</v>
      </c>
      <c r="P5977" s="58">
        <v>0</v>
      </c>
    </row>
    <row r="5978" spans="12:16" x14ac:dyDescent="0.3">
      <c r="L5978" s="26">
        <v>5969</v>
      </c>
      <c r="M5978" s="58">
        <v>13685035.772291021</v>
      </c>
      <c r="O5978" s="26">
        <v>5969</v>
      </c>
      <c r="P5978" s="58">
        <v>13685035.772291021</v>
      </c>
    </row>
    <row r="5979" spans="12:16" x14ac:dyDescent="0.3">
      <c r="L5979" s="26">
        <v>5970</v>
      </c>
      <c r="M5979" s="58">
        <v>0</v>
      </c>
      <c r="O5979" s="26">
        <v>5970</v>
      </c>
      <c r="P5979" s="58">
        <v>0</v>
      </c>
    </row>
    <row r="5980" spans="12:16" x14ac:dyDescent="0.3">
      <c r="L5980" s="26">
        <v>5971</v>
      </c>
      <c r="M5980" s="58">
        <v>0</v>
      </c>
      <c r="O5980" s="26">
        <v>5971</v>
      </c>
      <c r="P5980" s="58">
        <v>0</v>
      </c>
    </row>
    <row r="5981" spans="12:16" x14ac:dyDescent="0.3">
      <c r="L5981" s="26">
        <v>5972</v>
      </c>
      <c r="M5981" s="58">
        <v>0</v>
      </c>
      <c r="O5981" s="26">
        <v>5972</v>
      </c>
      <c r="P5981" s="58">
        <v>0</v>
      </c>
    </row>
    <row r="5982" spans="12:16" x14ac:dyDescent="0.3">
      <c r="L5982" s="26">
        <v>5973</v>
      </c>
      <c r="M5982" s="58">
        <v>18825206.917252645</v>
      </c>
      <c r="O5982" s="26">
        <v>5973</v>
      </c>
      <c r="P5982" s="58">
        <v>18825206.917252645</v>
      </c>
    </row>
    <row r="5983" spans="12:16" x14ac:dyDescent="0.3">
      <c r="L5983" s="26">
        <v>5974</v>
      </c>
      <c r="M5983" s="58">
        <v>30562869.768592227</v>
      </c>
      <c r="O5983" s="26">
        <v>5974</v>
      </c>
      <c r="P5983" s="58">
        <v>30562869.768592227</v>
      </c>
    </row>
    <row r="5984" spans="12:16" x14ac:dyDescent="0.3">
      <c r="L5984" s="26">
        <v>5975</v>
      </c>
      <c r="M5984" s="58">
        <v>0</v>
      </c>
      <c r="O5984" s="26">
        <v>5975</v>
      </c>
      <c r="P5984" s="58">
        <v>0</v>
      </c>
    </row>
    <row r="5985" spans="12:16" x14ac:dyDescent="0.3">
      <c r="L5985" s="26">
        <v>5976</v>
      </c>
      <c r="M5985" s="58">
        <v>0</v>
      </c>
      <c r="O5985" s="26">
        <v>5976</v>
      </c>
      <c r="P5985" s="58">
        <v>0</v>
      </c>
    </row>
    <row r="5986" spans="12:16" x14ac:dyDescent="0.3">
      <c r="L5986" s="26">
        <v>5977</v>
      </c>
      <c r="M5986" s="58">
        <v>0</v>
      </c>
      <c r="O5986" s="26">
        <v>5977</v>
      </c>
      <c r="P5986" s="58">
        <v>0</v>
      </c>
    </row>
    <row r="5987" spans="12:16" x14ac:dyDescent="0.3">
      <c r="L5987" s="26">
        <v>5978</v>
      </c>
      <c r="M5987" s="58">
        <v>0</v>
      </c>
      <c r="O5987" s="26">
        <v>5978</v>
      </c>
      <c r="P5987" s="58">
        <v>0</v>
      </c>
    </row>
    <row r="5988" spans="12:16" x14ac:dyDescent="0.3">
      <c r="L5988" s="26">
        <v>5979</v>
      </c>
      <c r="M5988" s="58">
        <v>0</v>
      </c>
      <c r="O5988" s="26">
        <v>5979</v>
      </c>
      <c r="P5988" s="58">
        <v>0</v>
      </c>
    </row>
    <row r="5989" spans="12:16" x14ac:dyDescent="0.3">
      <c r="L5989" s="26">
        <v>5980</v>
      </c>
      <c r="M5989" s="58">
        <v>27061263.15748205</v>
      </c>
      <c r="O5989" s="26">
        <v>5980</v>
      </c>
      <c r="P5989" s="58">
        <v>27061263.15748205</v>
      </c>
    </row>
    <row r="5990" spans="12:16" x14ac:dyDescent="0.3">
      <c r="L5990" s="26">
        <v>5981</v>
      </c>
      <c r="M5990" s="58">
        <v>0</v>
      </c>
      <c r="O5990" s="26">
        <v>5981</v>
      </c>
      <c r="P5990" s="58">
        <v>0</v>
      </c>
    </row>
    <row r="5991" spans="12:16" x14ac:dyDescent="0.3">
      <c r="L5991" s="26">
        <v>5982</v>
      </c>
      <c r="M5991" s="58">
        <v>0</v>
      </c>
      <c r="O5991" s="26">
        <v>5982</v>
      </c>
      <c r="P5991" s="58">
        <v>0</v>
      </c>
    </row>
    <row r="5992" spans="12:16" x14ac:dyDescent="0.3">
      <c r="L5992" s="26">
        <v>5983</v>
      </c>
      <c r="M5992" s="58">
        <v>0</v>
      </c>
      <c r="O5992" s="26">
        <v>5983</v>
      </c>
      <c r="P5992" s="58">
        <v>0</v>
      </c>
    </row>
    <row r="5993" spans="12:16" x14ac:dyDescent="0.3">
      <c r="L5993" s="26">
        <v>5984</v>
      </c>
      <c r="M5993" s="58">
        <v>0</v>
      </c>
      <c r="O5993" s="26">
        <v>5984</v>
      </c>
      <c r="P5993" s="58">
        <v>0</v>
      </c>
    </row>
    <row r="5994" spans="12:16" x14ac:dyDescent="0.3">
      <c r="L5994" s="26">
        <v>5985</v>
      </c>
      <c r="M5994" s="58">
        <v>0</v>
      </c>
      <c r="O5994" s="26">
        <v>5985</v>
      </c>
      <c r="P5994" s="58">
        <v>0</v>
      </c>
    </row>
    <row r="5995" spans="12:16" x14ac:dyDescent="0.3">
      <c r="L5995" s="26">
        <v>5986</v>
      </c>
      <c r="M5995" s="58">
        <v>0</v>
      </c>
      <c r="O5995" s="26">
        <v>5986</v>
      </c>
      <c r="P5995" s="58">
        <v>0</v>
      </c>
    </row>
    <row r="5996" spans="12:16" x14ac:dyDescent="0.3">
      <c r="L5996" s="26">
        <v>5987</v>
      </c>
      <c r="M5996" s="58">
        <v>0</v>
      </c>
      <c r="O5996" s="26">
        <v>5987</v>
      </c>
      <c r="P5996" s="58">
        <v>0</v>
      </c>
    </row>
    <row r="5997" spans="12:16" x14ac:dyDescent="0.3">
      <c r="L5997" s="26">
        <v>5988</v>
      </c>
      <c r="M5997" s="58">
        <v>0</v>
      </c>
      <c r="O5997" s="26">
        <v>5988</v>
      </c>
      <c r="P5997" s="58">
        <v>0</v>
      </c>
    </row>
    <row r="5998" spans="12:16" x14ac:dyDescent="0.3">
      <c r="L5998" s="26">
        <v>5989</v>
      </c>
      <c r="M5998" s="58">
        <v>0</v>
      </c>
      <c r="O5998" s="26">
        <v>5989</v>
      </c>
      <c r="P5998" s="58">
        <v>0</v>
      </c>
    </row>
    <row r="5999" spans="12:16" x14ac:dyDescent="0.3">
      <c r="L5999" s="26">
        <v>5990</v>
      </c>
      <c r="M5999" s="58">
        <v>0</v>
      </c>
      <c r="O5999" s="26">
        <v>5990</v>
      </c>
      <c r="P5999" s="58">
        <v>0</v>
      </c>
    </row>
    <row r="6000" spans="12:16" x14ac:dyDescent="0.3">
      <c r="L6000" s="26">
        <v>5991</v>
      </c>
      <c r="M6000" s="58">
        <v>14764929.181596778</v>
      </c>
      <c r="O6000" s="26">
        <v>5991</v>
      </c>
      <c r="P6000" s="58">
        <v>14764929.181596778</v>
      </c>
    </row>
    <row r="6001" spans="12:16" x14ac:dyDescent="0.3">
      <c r="L6001" s="26">
        <v>5992</v>
      </c>
      <c r="M6001" s="58">
        <v>0</v>
      </c>
      <c r="O6001" s="26">
        <v>5992</v>
      </c>
      <c r="P6001" s="58">
        <v>0</v>
      </c>
    </row>
    <row r="6002" spans="12:16" x14ac:dyDescent="0.3">
      <c r="L6002" s="26">
        <v>5993</v>
      </c>
      <c r="M6002" s="58">
        <v>18597075.331983496</v>
      </c>
      <c r="O6002" s="26">
        <v>5993</v>
      </c>
      <c r="P6002" s="58">
        <v>18597075.331983496</v>
      </c>
    </row>
    <row r="6003" spans="12:16" x14ac:dyDescent="0.3">
      <c r="L6003" s="26">
        <v>5994</v>
      </c>
      <c r="M6003" s="58">
        <v>10072897.45042382</v>
      </c>
      <c r="O6003" s="26">
        <v>5994</v>
      </c>
      <c r="P6003" s="58">
        <v>10072897.45042382</v>
      </c>
    </row>
    <row r="6004" spans="12:16" x14ac:dyDescent="0.3">
      <c r="L6004" s="26">
        <v>5995</v>
      </c>
      <c r="M6004" s="58">
        <v>0</v>
      </c>
      <c r="O6004" s="26">
        <v>5995</v>
      </c>
      <c r="P6004" s="58">
        <v>0</v>
      </c>
    </row>
    <row r="6005" spans="12:16" x14ac:dyDescent="0.3">
      <c r="L6005" s="26">
        <v>5996</v>
      </c>
      <c r="M6005" s="58">
        <v>23177180.587691393</v>
      </c>
      <c r="O6005" s="26">
        <v>5996</v>
      </c>
      <c r="P6005" s="58">
        <v>16677576.488379737</v>
      </c>
    </row>
    <row r="6006" spans="12:16" x14ac:dyDescent="0.3">
      <c r="L6006" s="26">
        <v>5997</v>
      </c>
      <c r="M6006" s="58">
        <v>14750756.329926653</v>
      </c>
      <c r="O6006" s="26">
        <v>5997</v>
      </c>
      <c r="P6006" s="58">
        <v>14750756.329926653</v>
      </c>
    </row>
    <row r="6007" spans="12:16" x14ac:dyDescent="0.3">
      <c r="L6007" s="26">
        <v>5998</v>
      </c>
      <c r="M6007" s="58">
        <v>11578541.180063874</v>
      </c>
      <c r="O6007" s="26">
        <v>5998</v>
      </c>
      <c r="P6007" s="58">
        <v>11578541.180063874</v>
      </c>
    </row>
    <row r="6008" spans="12:16" x14ac:dyDescent="0.3">
      <c r="L6008" s="26">
        <v>5999</v>
      </c>
      <c r="M6008" s="58">
        <v>0</v>
      </c>
      <c r="O6008" s="26">
        <v>5999</v>
      </c>
      <c r="P6008" s="58">
        <v>0</v>
      </c>
    </row>
    <row r="6009" spans="12:16" x14ac:dyDescent="0.3">
      <c r="L6009" s="26">
        <v>6000</v>
      </c>
      <c r="M6009" s="58">
        <v>0</v>
      </c>
      <c r="O6009" s="26">
        <v>6000</v>
      </c>
      <c r="P6009" s="58">
        <v>0</v>
      </c>
    </row>
    <row r="6010" spans="12:16" x14ac:dyDescent="0.3">
      <c r="L6010" s="26">
        <v>6001</v>
      </c>
      <c r="M6010" s="58">
        <v>9859187.9320293199</v>
      </c>
      <c r="O6010" s="26">
        <v>6001</v>
      </c>
      <c r="P6010" s="58">
        <v>9859187.9320293199</v>
      </c>
    </row>
    <row r="6011" spans="12:16" x14ac:dyDescent="0.3">
      <c r="L6011" s="26">
        <v>6002</v>
      </c>
      <c r="M6011" s="58">
        <v>0</v>
      </c>
      <c r="O6011" s="26">
        <v>6002</v>
      </c>
      <c r="P6011" s="58">
        <v>0</v>
      </c>
    </row>
    <row r="6012" spans="12:16" x14ac:dyDescent="0.3">
      <c r="L6012" s="26">
        <v>6003</v>
      </c>
      <c r="M6012" s="58">
        <v>25580179.939234994</v>
      </c>
      <c r="O6012" s="26">
        <v>6003</v>
      </c>
      <c r="P6012" s="58">
        <v>25580179.939234994</v>
      </c>
    </row>
    <row r="6013" spans="12:16" x14ac:dyDescent="0.3">
      <c r="L6013" s="26">
        <v>6004</v>
      </c>
      <c r="M6013" s="58">
        <v>10738315.513610626</v>
      </c>
      <c r="O6013" s="26">
        <v>6004</v>
      </c>
      <c r="P6013" s="58">
        <v>0</v>
      </c>
    </row>
    <row r="6014" spans="12:16" x14ac:dyDescent="0.3">
      <c r="L6014" s="26">
        <v>6005</v>
      </c>
      <c r="M6014" s="58">
        <v>0</v>
      </c>
      <c r="O6014" s="26">
        <v>6005</v>
      </c>
      <c r="P6014" s="58">
        <v>0</v>
      </c>
    </row>
    <row r="6015" spans="12:16" x14ac:dyDescent="0.3">
      <c r="L6015" s="26">
        <v>6006</v>
      </c>
      <c r="M6015" s="58">
        <v>6989089.3450928451</v>
      </c>
      <c r="O6015" s="26">
        <v>6006</v>
      </c>
      <c r="P6015" s="58">
        <v>0</v>
      </c>
    </row>
    <row r="6016" spans="12:16" x14ac:dyDescent="0.3">
      <c r="L6016" s="26">
        <v>6007</v>
      </c>
      <c r="M6016" s="58">
        <v>41916356.427078262</v>
      </c>
      <c r="O6016" s="26">
        <v>6007</v>
      </c>
      <c r="P6016" s="58">
        <v>21257308.691323116</v>
      </c>
    </row>
    <row r="6017" spans="12:16" x14ac:dyDescent="0.3">
      <c r="L6017" s="26">
        <v>6008</v>
      </c>
      <c r="M6017" s="58">
        <v>0</v>
      </c>
      <c r="O6017" s="26">
        <v>6008</v>
      </c>
      <c r="P6017" s="58">
        <v>0</v>
      </c>
    </row>
    <row r="6018" spans="12:16" x14ac:dyDescent="0.3">
      <c r="L6018" s="26">
        <v>6009</v>
      </c>
      <c r="M6018" s="58">
        <v>23126681.393378202</v>
      </c>
      <c r="O6018" s="26">
        <v>6009</v>
      </c>
      <c r="P6018" s="58">
        <v>23126681.393378202</v>
      </c>
    </row>
    <row r="6019" spans="12:16" x14ac:dyDescent="0.3">
      <c r="L6019" s="26">
        <v>6010</v>
      </c>
      <c r="M6019" s="58">
        <v>30953929.29932712</v>
      </c>
      <c r="O6019" s="26">
        <v>6010</v>
      </c>
      <c r="P6019" s="58">
        <v>30953929.29932712</v>
      </c>
    </row>
    <row r="6020" spans="12:16" x14ac:dyDescent="0.3">
      <c r="L6020" s="26">
        <v>6011</v>
      </c>
      <c r="M6020" s="58">
        <v>19939095.521933623</v>
      </c>
      <c r="O6020" s="26">
        <v>6011</v>
      </c>
      <c r="P6020" s="58">
        <v>10586785.431413578</v>
      </c>
    </row>
    <row r="6021" spans="12:16" x14ac:dyDescent="0.3">
      <c r="L6021" s="26">
        <v>6012</v>
      </c>
      <c r="M6021" s="58">
        <v>0</v>
      </c>
      <c r="O6021" s="26">
        <v>6012</v>
      </c>
      <c r="P6021" s="58">
        <v>0</v>
      </c>
    </row>
    <row r="6022" spans="12:16" x14ac:dyDescent="0.3">
      <c r="L6022" s="26">
        <v>6013</v>
      </c>
      <c r="M6022" s="58">
        <v>0</v>
      </c>
      <c r="O6022" s="26">
        <v>6013</v>
      </c>
      <c r="P6022" s="58">
        <v>0</v>
      </c>
    </row>
    <row r="6023" spans="12:16" x14ac:dyDescent="0.3">
      <c r="L6023" s="26">
        <v>6014</v>
      </c>
      <c r="M6023" s="58">
        <v>10371390.837823154</v>
      </c>
      <c r="O6023" s="26">
        <v>6014</v>
      </c>
      <c r="P6023" s="58">
        <v>10371390.837823154</v>
      </c>
    </row>
    <row r="6024" spans="12:16" x14ac:dyDescent="0.3">
      <c r="L6024" s="26">
        <v>6015</v>
      </c>
      <c r="M6024" s="58">
        <v>7196050.6639883732</v>
      </c>
      <c r="O6024" s="26">
        <v>6015</v>
      </c>
      <c r="P6024" s="58">
        <v>7196050.6639883732</v>
      </c>
    </row>
    <row r="6025" spans="12:16" x14ac:dyDescent="0.3">
      <c r="L6025" s="26">
        <v>6016</v>
      </c>
      <c r="M6025" s="58">
        <v>16891497.17036137</v>
      </c>
      <c r="O6025" s="26">
        <v>6016</v>
      </c>
      <c r="P6025" s="58">
        <v>16891497.17036137</v>
      </c>
    </row>
    <row r="6026" spans="12:16" x14ac:dyDescent="0.3">
      <c r="L6026" s="26">
        <v>6017</v>
      </c>
      <c r="M6026" s="58">
        <v>0</v>
      </c>
      <c r="O6026" s="26">
        <v>6017</v>
      </c>
      <c r="P6026" s="58">
        <v>0</v>
      </c>
    </row>
    <row r="6027" spans="12:16" x14ac:dyDescent="0.3">
      <c r="L6027" s="26">
        <v>6018</v>
      </c>
      <c r="M6027" s="58">
        <v>0</v>
      </c>
      <c r="O6027" s="26">
        <v>6018</v>
      </c>
      <c r="P6027" s="58">
        <v>0</v>
      </c>
    </row>
    <row r="6028" spans="12:16" x14ac:dyDescent="0.3">
      <c r="L6028" s="26">
        <v>6019</v>
      </c>
      <c r="M6028" s="58">
        <v>0</v>
      </c>
      <c r="O6028" s="26">
        <v>6019</v>
      </c>
      <c r="P6028" s="58">
        <v>0</v>
      </c>
    </row>
    <row r="6029" spans="12:16" x14ac:dyDescent="0.3">
      <c r="L6029" s="26">
        <v>6020</v>
      </c>
      <c r="M6029" s="58">
        <v>0</v>
      </c>
      <c r="O6029" s="26">
        <v>6020</v>
      </c>
      <c r="P6029" s="58">
        <v>0</v>
      </c>
    </row>
    <row r="6030" spans="12:16" x14ac:dyDescent="0.3">
      <c r="L6030" s="26">
        <v>6021</v>
      </c>
      <c r="M6030" s="58">
        <v>27212045.696449786</v>
      </c>
      <c r="O6030" s="26">
        <v>6021</v>
      </c>
      <c r="P6030" s="58">
        <v>11093895.095270185</v>
      </c>
    </row>
    <row r="6031" spans="12:16" x14ac:dyDescent="0.3">
      <c r="L6031" s="26">
        <v>6022</v>
      </c>
      <c r="M6031" s="58">
        <v>0</v>
      </c>
      <c r="O6031" s="26">
        <v>6022</v>
      </c>
      <c r="P6031" s="58">
        <v>0</v>
      </c>
    </row>
    <row r="6032" spans="12:16" x14ac:dyDescent="0.3">
      <c r="L6032" s="26">
        <v>6023</v>
      </c>
      <c r="M6032" s="58">
        <v>34038663.807060719</v>
      </c>
      <c r="O6032" s="26">
        <v>6023</v>
      </c>
      <c r="P6032" s="58">
        <v>34038663.807060719</v>
      </c>
    </row>
    <row r="6033" spans="12:16" x14ac:dyDescent="0.3">
      <c r="L6033" s="26">
        <v>6024</v>
      </c>
      <c r="M6033" s="58">
        <v>0</v>
      </c>
      <c r="O6033" s="26">
        <v>6024</v>
      </c>
      <c r="P6033" s="58">
        <v>0</v>
      </c>
    </row>
    <row r="6034" spans="12:16" x14ac:dyDescent="0.3">
      <c r="L6034" s="26">
        <v>6025</v>
      </c>
      <c r="M6034" s="58">
        <v>33752743.275036581</v>
      </c>
      <c r="O6034" s="26">
        <v>6025</v>
      </c>
      <c r="P6034" s="58">
        <v>25842125.973291125</v>
      </c>
    </row>
    <row r="6035" spans="12:16" x14ac:dyDescent="0.3">
      <c r="L6035" s="26">
        <v>6026</v>
      </c>
      <c r="M6035" s="58">
        <v>14533127.563045787</v>
      </c>
      <c r="O6035" s="26">
        <v>6026</v>
      </c>
      <c r="P6035" s="58">
        <v>14533127.563045787</v>
      </c>
    </row>
    <row r="6036" spans="12:16" x14ac:dyDescent="0.3">
      <c r="L6036" s="26">
        <v>6027</v>
      </c>
      <c r="M6036" s="58">
        <v>14221531.652471285</v>
      </c>
      <c r="O6036" s="26">
        <v>6027</v>
      </c>
      <c r="P6036" s="58">
        <v>14221531.652471285</v>
      </c>
    </row>
    <row r="6037" spans="12:16" x14ac:dyDescent="0.3">
      <c r="L6037" s="26">
        <v>6028</v>
      </c>
      <c r="M6037" s="58">
        <v>12390542.559255442</v>
      </c>
      <c r="O6037" s="26">
        <v>6028</v>
      </c>
      <c r="P6037" s="58">
        <v>12390542.559255442</v>
      </c>
    </row>
    <row r="6038" spans="12:16" x14ac:dyDescent="0.3">
      <c r="L6038" s="26">
        <v>6029</v>
      </c>
      <c r="M6038" s="58">
        <v>17394798.983350758</v>
      </c>
      <c r="O6038" s="26">
        <v>6029</v>
      </c>
      <c r="P6038" s="58">
        <v>17394798.983350758</v>
      </c>
    </row>
    <row r="6039" spans="12:16" x14ac:dyDescent="0.3">
      <c r="L6039" s="26">
        <v>6030</v>
      </c>
      <c r="M6039" s="58">
        <v>29822942.441135265</v>
      </c>
      <c r="O6039" s="26">
        <v>6030</v>
      </c>
      <c r="P6039" s="58">
        <v>29822942.441135265</v>
      </c>
    </row>
    <row r="6040" spans="12:16" x14ac:dyDescent="0.3">
      <c r="L6040" s="26">
        <v>6031</v>
      </c>
      <c r="M6040" s="58">
        <v>24771970.268912956</v>
      </c>
      <c r="O6040" s="26">
        <v>6031</v>
      </c>
      <c r="P6040" s="58">
        <v>24771970.268912956</v>
      </c>
    </row>
    <row r="6041" spans="12:16" x14ac:dyDescent="0.3">
      <c r="L6041" s="26">
        <v>6032</v>
      </c>
      <c r="M6041" s="58">
        <v>0</v>
      </c>
      <c r="O6041" s="26">
        <v>6032</v>
      </c>
      <c r="P6041" s="58">
        <v>0</v>
      </c>
    </row>
    <row r="6042" spans="12:16" x14ac:dyDescent="0.3">
      <c r="L6042" s="26">
        <v>6033</v>
      </c>
      <c r="M6042" s="58">
        <v>11665595.609805865</v>
      </c>
      <c r="O6042" s="26">
        <v>6033</v>
      </c>
      <c r="P6042" s="58">
        <v>11665595.609805865</v>
      </c>
    </row>
    <row r="6043" spans="12:16" x14ac:dyDescent="0.3">
      <c r="L6043" s="26">
        <v>6034</v>
      </c>
      <c r="M6043" s="58">
        <v>0</v>
      </c>
      <c r="O6043" s="26">
        <v>6034</v>
      </c>
      <c r="P6043" s="58">
        <v>0</v>
      </c>
    </row>
    <row r="6044" spans="12:16" x14ac:dyDescent="0.3">
      <c r="L6044" s="26">
        <v>6035</v>
      </c>
      <c r="M6044" s="58">
        <v>0</v>
      </c>
      <c r="O6044" s="26">
        <v>6035</v>
      </c>
      <c r="P6044" s="58">
        <v>0</v>
      </c>
    </row>
    <row r="6045" spans="12:16" x14ac:dyDescent="0.3">
      <c r="L6045" s="26">
        <v>6036</v>
      </c>
      <c r="M6045" s="58">
        <v>23920294.577015236</v>
      </c>
      <c r="O6045" s="26">
        <v>6036</v>
      </c>
      <c r="P6045" s="58">
        <v>12468841.929686004</v>
      </c>
    </row>
    <row r="6046" spans="12:16" x14ac:dyDescent="0.3">
      <c r="L6046" s="26">
        <v>6037</v>
      </c>
      <c r="M6046" s="58">
        <v>0</v>
      </c>
      <c r="O6046" s="26">
        <v>6037</v>
      </c>
      <c r="P6046" s="58">
        <v>0</v>
      </c>
    </row>
    <row r="6047" spans="12:16" x14ac:dyDescent="0.3">
      <c r="L6047" s="26">
        <v>6038</v>
      </c>
      <c r="M6047" s="58">
        <v>23289462.895737071</v>
      </c>
      <c r="O6047" s="26">
        <v>6038</v>
      </c>
      <c r="P6047" s="58">
        <v>23289462.895737071</v>
      </c>
    </row>
    <row r="6048" spans="12:16" x14ac:dyDescent="0.3">
      <c r="L6048" s="26">
        <v>6039</v>
      </c>
      <c r="M6048" s="58">
        <v>0</v>
      </c>
      <c r="O6048" s="26">
        <v>6039</v>
      </c>
      <c r="P6048" s="58">
        <v>0</v>
      </c>
    </row>
    <row r="6049" spans="12:16" x14ac:dyDescent="0.3">
      <c r="L6049" s="26">
        <v>6040</v>
      </c>
      <c r="M6049" s="58">
        <v>16352565.667820312</v>
      </c>
      <c r="O6049" s="26">
        <v>6040</v>
      </c>
      <c r="P6049" s="58">
        <v>6692733.7757917084</v>
      </c>
    </row>
    <row r="6050" spans="12:16" x14ac:dyDescent="0.3">
      <c r="L6050" s="26">
        <v>6041</v>
      </c>
      <c r="M6050" s="58">
        <v>0</v>
      </c>
      <c r="O6050" s="26">
        <v>6041</v>
      </c>
      <c r="P6050" s="58">
        <v>0</v>
      </c>
    </row>
    <row r="6051" spans="12:16" x14ac:dyDescent="0.3">
      <c r="L6051" s="26">
        <v>6042</v>
      </c>
      <c r="M6051" s="58">
        <v>8032404.2475398621</v>
      </c>
      <c r="O6051" s="26">
        <v>6042</v>
      </c>
      <c r="P6051" s="58">
        <v>0</v>
      </c>
    </row>
    <row r="6052" spans="12:16" x14ac:dyDescent="0.3">
      <c r="L6052" s="26">
        <v>6043</v>
      </c>
      <c r="M6052" s="58">
        <v>18260855.662624165</v>
      </c>
      <c r="O6052" s="26">
        <v>6043</v>
      </c>
      <c r="P6052" s="58">
        <v>18260855.662624165</v>
      </c>
    </row>
    <row r="6053" spans="12:16" x14ac:dyDescent="0.3">
      <c r="L6053" s="26">
        <v>6044</v>
      </c>
      <c r="M6053" s="58">
        <v>31186888.533761118</v>
      </c>
      <c r="O6053" s="26">
        <v>6044</v>
      </c>
      <c r="P6053" s="58">
        <v>31186888.533761118</v>
      </c>
    </row>
    <row r="6054" spans="12:16" x14ac:dyDescent="0.3">
      <c r="L6054" s="26">
        <v>6045</v>
      </c>
      <c r="M6054" s="58">
        <v>20718814.324230477</v>
      </c>
      <c r="O6054" s="26">
        <v>6045</v>
      </c>
      <c r="P6054" s="58">
        <v>11222537.183629068</v>
      </c>
    </row>
    <row r="6055" spans="12:16" x14ac:dyDescent="0.3">
      <c r="L6055" s="26">
        <v>6046</v>
      </c>
      <c r="M6055" s="58">
        <v>14050864.441746445</v>
      </c>
      <c r="O6055" s="26">
        <v>6046</v>
      </c>
      <c r="P6055" s="58">
        <v>14050864.441746445</v>
      </c>
    </row>
    <row r="6056" spans="12:16" x14ac:dyDescent="0.3">
      <c r="L6056" s="26">
        <v>6047</v>
      </c>
      <c r="M6056" s="58">
        <v>0</v>
      </c>
      <c r="O6056" s="26">
        <v>6047</v>
      </c>
      <c r="P6056" s="58">
        <v>0</v>
      </c>
    </row>
    <row r="6057" spans="12:16" x14ac:dyDescent="0.3">
      <c r="L6057" s="26">
        <v>6048</v>
      </c>
      <c r="M6057" s="58">
        <v>0</v>
      </c>
      <c r="O6057" s="26">
        <v>6048</v>
      </c>
      <c r="P6057" s="58">
        <v>0</v>
      </c>
    </row>
    <row r="6058" spans="12:16" x14ac:dyDescent="0.3">
      <c r="L6058" s="26">
        <v>6049</v>
      </c>
      <c r="M6058" s="58">
        <v>11184906.258690586</v>
      </c>
      <c r="O6058" s="26">
        <v>6049</v>
      </c>
      <c r="P6058" s="58">
        <v>11184906.258690586</v>
      </c>
    </row>
    <row r="6059" spans="12:16" x14ac:dyDescent="0.3">
      <c r="L6059" s="26">
        <v>6050</v>
      </c>
      <c r="M6059" s="58">
        <v>25176026.79811947</v>
      </c>
      <c r="O6059" s="26">
        <v>6050</v>
      </c>
      <c r="P6059" s="58">
        <v>25176026.79811947</v>
      </c>
    </row>
    <row r="6060" spans="12:16" x14ac:dyDescent="0.3">
      <c r="L6060" s="26">
        <v>6051</v>
      </c>
      <c r="M6060" s="58">
        <v>0</v>
      </c>
      <c r="O6060" s="26">
        <v>6051</v>
      </c>
      <c r="P6060" s="58">
        <v>0</v>
      </c>
    </row>
    <row r="6061" spans="12:16" x14ac:dyDescent="0.3">
      <c r="L6061" s="26">
        <v>6052</v>
      </c>
      <c r="M6061" s="58">
        <v>17152809.876864728</v>
      </c>
      <c r="O6061" s="26">
        <v>6052</v>
      </c>
      <c r="P6061" s="58">
        <v>17152809.876864728</v>
      </c>
    </row>
    <row r="6062" spans="12:16" x14ac:dyDescent="0.3">
      <c r="L6062" s="26">
        <v>6053</v>
      </c>
      <c r="M6062" s="58">
        <v>7686947.4123926209</v>
      </c>
      <c r="O6062" s="26">
        <v>6053</v>
      </c>
      <c r="P6062" s="58">
        <v>7686947.4123926209</v>
      </c>
    </row>
    <row r="6063" spans="12:16" x14ac:dyDescent="0.3">
      <c r="L6063" s="26">
        <v>6054</v>
      </c>
      <c r="M6063" s="58">
        <v>16191502.590275211</v>
      </c>
      <c r="O6063" s="26">
        <v>6054</v>
      </c>
      <c r="P6063" s="58">
        <v>0</v>
      </c>
    </row>
    <row r="6064" spans="12:16" x14ac:dyDescent="0.3">
      <c r="L6064" s="26">
        <v>6055</v>
      </c>
      <c r="M6064" s="58">
        <v>9579543.8323589116</v>
      </c>
      <c r="O6064" s="26">
        <v>6055</v>
      </c>
      <c r="P6064" s="58">
        <v>9579543.8323589116</v>
      </c>
    </row>
    <row r="6065" spans="12:16" x14ac:dyDescent="0.3">
      <c r="L6065" s="26">
        <v>6056</v>
      </c>
      <c r="M6065" s="58">
        <v>0</v>
      </c>
      <c r="O6065" s="26">
        <v>6056</v>
      </c>
      <c r="P6065" s="58">
        <v>0</v>
      </c>
    </row>
    <row r="6066" spans="12:16" x14ac:dyDescent="0.3">
      <c r="L6066" s="26">
        <v>6057</v>
      </c>
      <c r="M6066" s="58">
        <v>0</v>
      </c>
      <c r="O6066" s="26">
        <v>6057</v>
      </c>
      <c r="P6066" s="58">
        <v>0</v>
      </c>
    </row>
    <row r="6067" spans="12:16" x14ac:dyDescent="0.3">
      <c r="L6067" s="26">
        <v>6058</v>
      </c>
      <c r="M6067" s="58">
        <v>15710044.776037119</v>
      </c>
      <c r="O6067" s="26">
        <v>6058</v>
      </c>
      <c r="P6067" s="58">
        <v>15710044.776037119</v>
      </c>
    </row>
    <row r="6068" spans="12:16" x14ac:dyDescent="0.3">
      <c r="L6068" s="26">
        <v>6059</v>
      </c>
      <c r="M6068" s="58">
        <v>12134324.450836636</v>
      </c>
      <c r="O6068" s="26">
        <v>6059</v>
      </c>
      <c r="P6068" s="58">
        <v>0</v>
      </c>
    </row>
    <row r="6069" spans="12:16" x14ac:dyDescent="0.3">
      <c r="L6069" s="26">
        <v>6060</v>
      </c>
      <c r="M6069" s="58">
        <v>0</v>
      </c>
      <c r="O6069" s="26">
        <v>6060</v>
      </c>
      <c r="P6069" s="58">
        <v>0</v>
      </c>
    </row>
    <row r="6070" spans="12:16" x14ac:dyDescent="0.3">
      <c r="L6070" s="26">
        <v>6061</v>
      </c>
      <c r="M6070" s="58">
        <v>30109080.410619371</v>
      </c>
      <c r="O6070" s="26">
        <v>6061</v>
      </c>
      <c r="P6070" s="58">
        <v>30109080.410619371</v>
      </c>
    </row>
    <row r="6071" spans="12:16" x14ac:dyDescent="0.3">
      <c r="L6071" s="26">
        <v>6062</v>
      </c>
      <c r="M6071" s="58">
        <v>31638106.322877724</v>
      </c>
      <c r="O6071" s="26">
        <v>6062</v>
      </c>
      <c r="P6071" s="58">
        <v>31638106.322877724</v>
      </c>
    </row>
    <row r="6072" spans="12:16" x14ac:dyDescent="0.3">
      <c r="L6072" s="26">
        <v>6063</v>
      </c>
      <c r="M6072" s="58">
        <v>9589913.710393982</v>
      </c>
      <c r="O6072" s="26">
        <v>6063</v>
      </c>
      <c r="P6072" s="58">
        <v>9589913.710393982</v>
      </c>
    </row>
    <row r="6073" spans="12:16" x14ac:dyDescent="0.3">
      <c r="L6073" s="26">
        <v>6064</v>
      </c>
      <c r="M6073" s="58">
        <v>27224804.518022478</v>
      </c>
      <c r="O6073" s="26">
        <v>6064</v>
      </c>
      <c r="P6073" s="58">
        <v>27224804.518022478</v>
      </c>
    </row>
    <row r="6074" spans="12:16" x14ac:dyDescent="0.3">
      <c r="L6074" s="26">
        <v>6065</v>
      </c>
      <c r="M6074" s="58">
        <v>33526260.034172289</v>
      </c>
      <c r="O6074" s="26">
        <v>6065</v>
      </c>
      <c r="P6074" s="58">
        <v>33526260.034172289</v>
      </c>
    </row>
    <row r="6075" spans="12:16" x14ac:dyDescent="0.3">
      <c r="L6075" s="26">
        <v>6066</v>
      </c>
      <c r="M6075" s="58">
        <v>32206125.525363237</v>
      </c>
      <c r="O6075" s="26">
        <v>6066</v>
      </c>
      <c r="P6075" s="58">
        <v>0</v>
      </c>
    </row>
    <row r="6076" spans="12:16" x14ac:dyDescent="0.3">
      <c r="L6076" s="26">
        <v>6067</v>
      </c>
      <c r="M6076" s="58">
        <v>0</v>
      </c>
      <c r="O6076" s="26">
        <v>6067</v>
      </c>
      <c r="P6076" s="58">
        <v>0</v>
      </c>
    </row>
    <row r="6077" spans="12:16" x14ac:dyDescent="0.3">
      <c r="L6077" s="26">
        <v>6068</v>
      </c>
      <c r="M6077" s="58">
        <v>6235299.5328778448</v>
      </c>
      <c r="O6077" s="26">
        <v>6068</v>
      </c>
      <c r="P6077" s="58">
        <v>6235299.5328778448</v>
      </c>
    </row>
    <row r="6078" spans="12:16" x14ac:dyDescent="0.3">
      <c r="L6078" s="26">
        <v>6069</v>
      </c>
      <c r="M6078" s="58">
        <v>7670549.692542023</v>
      </c>
      <c r="O6078" s="26">
        <v>6069</v>
      </c>
      <c r="P6078" s="58">
        <v>7670549.692542023</v>
      </c>
    </row>
    <row r="6079" spans="12:16" x14ac:dyDescent="0.3">
      <c r="L6079" s="26">
        <v>6070</v>
      </c>
      <c r="M6079" s="58">
        <v>0</v>
      </c>
      <c r="O6079" s="26">
        <v>6070</v>
      </c>
      <c r="P6079" s="58">
        <v>0</v>
      </c>
    </row>
    <row r="6080" spans="12:16" x14ac:dyDescent="0.3">
      <c r="L6080" s="26">
        <v>6071</v>
      </c>
      <c r="M6080" s="58">
        <v>0</v>
      </c>
      <c r="O6080" s="26">
        <v>6071</v>
      </c>
      <c r="P6080" s="58">
        <v>0</v>
      </c>
    </row>
    <row r="6081" spans="12:16" x14ac:dyDescent="0.3">
      <c r="L6081" s="26">
        <v>6072</v>
      </c>
      <c r="M6081" s="58">
        <v>0</v>
      </c>
      <c r="O6081" s="26">
        <v>6072</v>
      </c>
      <c r="P6081" s="58">
        <v>0</v>
      </c>
    </row>
    <row r="6082" spans="12:16" x14ac:dyDescent="0.3">
      <c r="L6082" s="26">
        <v>6073</v>
      </c>
      <c r="M6082" s="58">
        <v>0</v>
      </c>
      <c r="O6082" s="26">
        <v>6073</v>
      </c>
      <c r="P6082" s="58">
        <v>0</v>
      </c>
    </row>
    <row r="6083" spans="12:16" x14ac:dyDescent="0.3">
      <c r="L6083" s="26">
        <v>6074</v>
      </c>
      <c r="M6083" s="58">
        <v>8293130.3327485006</v>
      </c>
      <c r="O6083" s="26">
        <v>6074</v>
      </c>
      <c r="P6083" s="58">
        <v>0</v>
      </c>
    </row>
    <row r="6084" spans="12:16" x14ac:dyDescent="0.3">
      <c r="L6084" s="26">
        <v>6075</v>
      </c>
      <c r="M6084" s="58">
        <v>8721890.0067309868</v>
      </c>
      <c r="O6084" s="26">
        <v>6075</v>
      </c>
      <c r="P6084" s="58">
        <v>8721890.0067309868</v>
      </c>
    </row>
    <row r="6085" spans="12:16" x14ac:dyDescent="0.3">
      <c r="L6085" s="26">
        <v>6076</v>
      </c>
      <c r="M6085" s="58">
        <v>19225077.051066048</v>
      </c>
      <c r="O6085" s="26">
        <v>6076</v>
      </c>
      <c r="P6085" s="58">
        <v>11775774.93168686</v>
      </c>
    </row>
    <row r="6086" spans="12:16" x14ac:dyDescent="0.3">
      <c r="L6086" s="26">
        <v>6077</v>
      </c>
      <c r="M6086" s="58">
        <v>11920606.969299052</v>
      </c>
      <c r="O6086" s="26">
        <v>6077</v>
      </c>
      <c r="P6086" s="58">
        <v>11920606.969299052</v>
      </c>
    </row>
    <row r="6087" spans="12:16" x14ac:dyDescent="0.3">
      <c r="L6087" s="26">
        <v>6078</v>
      </c>
      <c r="M6087" s="58">
        <v>5190108.6683964059</v>
      </c>
      <c r="O6087" s="26">
        <v>6078</v>
      </c>
      <c r="P6087" s="58">
        <v>5190108.6683964059</v>
      </c>
    </row>
    <row r="6088" spans="12:16" x14ac:dyDescent="0.3">
      <c r="L6088" s="26">
        <v>6079</v>
      </c>
      <c r="M6088" s="58">
        <v>13245647.914305208</v>
      </c>
      <c r="O6088" s="26">
        <v>6079</v>
      </c>
      <c r="P6088" s="58">
        <v>13245647.914305208</v>
      </c>
    </row>
    <row r="6089" spans="12:16" x14ac:dyDescent="0.3">
      <c r="L6089" s="26">
        <v>6080</v>
      </c>
      <c r="M6089" s="58">
        <v>0</v>
      </c>
      <c r="O6089" s="26">
        <v>6080</v>
      </c>
      <c r="P6089" s="58">
        <v>0</v>
      </c>
    </row>
    <row r="6090" spans="12:16" x14ac:dyDescent="0.3">
      <c r="L6090" s="26">
        <v>6081</v>
      </c>
      <c r="M6090" s="58">
        <v>19762493.981513478</v>
      </c>
      <c r="O6090" s="26">
        <v>6081</v>
      </c>
      <c r="P6090" s="58">
        <v>6518488.6436993238</v>
      </c>
    </row>
    <row r="6091" spans="12:16" x14ac:dyDescent="0.3">
      <c r="L6091" s="26">
        <v>6082</v>
      </c>
      <c r="M6091" s="58">
        <v>13826400.234616704</v>
      </c>
      <c r="O6091" s="26">
        <v>6082</v>
      </c>
      <c r="P6091" s="58">
        <v>13826400.234616704</v>
      </c>
    </row>
    <row r="6092" spans="12:16" x14ac:dyDescent="0.3">
      <c r="L6092" s="26">
        <v>6083</v>
      </c>
      <c r="M6092" s="58">
        <v>0</v>
      </c>
      <c r="O6092" s="26">
        <v>6083</v>
      </c>
      <c r="P6092" s="58">
        <v>0</v>
      </c>
    </row>
    <row r="6093" spans="12:16" x14ac:dyDescent="0.3">
      <c r="L6093" s="26">
        <v>6084</v>
      </c>
      <c r="M6093" s="58">
        <v>29204316.136551961</v>
      </c>
      <c r="O6093" s="26">
        <v>6084</v>
      </c>
      <c r="P6093" s="58">
        <v>21280859.975457869</v>
      </c>
    </row>
    <row r="6094" spans="12:16" x14ac:dyDescent="0.3">
      <c r="L6094" s="26">
        <v>6085</v>
      </c>
      <c r="M6094" s="58">
        <v>0</v>
      </c>
      <c r="O6094" s="26">
        <v>6085</v>
      </c>
      <c r="P6094" s="58">
        <v>0</v>
      </c>
    </row>
    <row r="6095" spans="12:16" x14ac:dyDescent="0.3">
      <c r="L6095" s="26">
        <v>6086</v>
      </c>
      <c r="M6095" s="58">
        <v>29438266.378024623</v>
      </c>
      <c r="O6095" s="26">
        <v>6086</v>
      </c>
      <c r="P6095" s="58">
        <v>29438266.378024623</v>
      </c>
    </row>
    <row r="6096" spans="12:16" x14ac:dyDescent="0.3">
      <c r="L6096" s="26">
        <v>6087</v>
      </c>
      <c r="M6096" s="58">
        <v>15791839.107045325</v>
      </c>
      <c r="O6096" s="26">
        <v>6087</v>
      </c>
      <c r="P6096" s="58">
        <v>15791839.107045325</v>
      </c>
    </row>
    <row r="6097" spans="12:16" x14ac:dyDescent="0.3">
      <c r="L6097" s="26">
        <v>6088</v>
      </c>
      <c r="M6097" s="58">
        <v>0</v>
      </c>
      <c r="O6097" s="26">
        <v>6088</v>
      </c>
      <c r="P6097" s="58">
        <v>0</v>
      </c>
    </row>
    <row r="6098" spans="12:16" x14ac:dyDescent="0.3">
      <c r="L6098" s="26">
        <v>6089</v>
      </c>
      <c r="M6098" s="58">
        <v>19181714.250567622</v>
      </c>
      <c r="O6098" s="26">
        <v>6089</v>
      </c>
      <c r="P6098" s="58">
        <v>19181714.250567622</v>
      </c>
    </row>
    <row r="6099" spans="12:16" x14ac:dyDescent="0.3">
      <c r="L6099" s="26">
        <v>6090</v>
      </c>
      <c r="M6099" s="58">
        <v>0</v>
      </c>
      <c r="O6099" s="26">
        <v>6090</v>
      </c>
      <c r="P6099" s="58">
        <v>0</v>
      </c>
    </row>
    <row r="6100" spans="12:16" x14ac:dyDescent="0.3">
      <c r="L6100" s="26">
        <v>6091</v>
      </c>
      <c r="M6100" s="58">
        <v>0</v>
      </c>
      <c r="O6100" s="26">
        <v>6091</v>
      </c>
      <c r="P6100" s="58">
        <v>0</v>
      </c>
    </row>
    <row r="6101" spans="12:16" x14ac:dyDescent="0.3">
      <c r="L6101" s="26">
        <v>6092</v>
      </c>
      <c r="M6101" s="58">
        <v>34928985.792017311</v>
      </c>
      <c r="O6101" s="26">
        <v>6092</v>
      </c>
      <c r="P6101" s="58">
        <v>34928985.792017311</v>
      </c>
    </row>
    <row r="6102" spans="12:16" x14ac:dyDescent="0.3">
      <c r="L6102" s="26">
        <v>6093</v>
      </c>
      <c r="M6102" s="58">
        <v>0</v>
      </c>
      <c r="O6102" s="26">
        <v>6093</v>
      </c>
      <c r="P6102" s="58">
        <v>0</v>
      </c>
    </row>
    <row r="6103" spans="12:16" x14ac:dyDescent="0.3">
      <c r="L6103" s="26">
        <v>6094</v>
      </c>
      <c r="M6103" s="58">
        <v>14565130.624513106</v>
      </c>
      <c r="O6103" s="26">
        <v>6094</v>
      </c>
      <c r="P6103" s="58">
        <v>14565130.624513106</v>
      </c>
    </row>
    <row r="6104" spans="12:16" x14ac:dyDescent="0.3">
      <c r="L6104" s="26">
        <v>6095</v>
      </c>
      <c r="M6104" s="58">
        <v>5749398.8725955561</v>
      </c>
      <c r="O6104" s="26">
        <v>6095</v>
      </c>
      <c r="P6104" s="58">
        <v>5749398.8725955561</v>
      </c>
    </row>
    <row r="6105" spans="12:16" x14ac:dyDescent="0.3">
      <c r="L6105" s="26">
        <v>6096</v>
      </c>
      <c r="M6105" s="58">
        <v>0</v>
      </c>
      <c r="O6105" s="26">
        <v>6096</v>
      </c>
      <c r="P6105" s="58">
        <v>0</v>
      </c>
    </row>
    <row r="6106" spans="12:16" x14ac:dyDescent="0.3">
      <c r="L6106" s="26">
        <v>6097</v>
      </c>
      <c r="M6106" s="58">
        <v>14014936.752801798</v>
      </c>
      <c r="O6106" s="26">
        <v>6097</v>
      </c>
      <c r="P6106" s="58">
        <v>0</v>
      </c>
    </row>
    <row r="6107" spans="12:16" x14ac:dyDescent="0.3">
      <c r="L6107" s="26">
        <v>6098</v>
      </c>
      <c r="M6107" s="58">
        <v>25731123.150761694</v>
      </c>
      <c r="O6107" s="26">
        <v>6098</v>
      </c>
      <c r="P6107" s="58">
        <v>25731123.150761694</v>
      </c>
    </row>
    <row r="6108" spans="12:16" x14ac:dyDescent="0.3">
      <c r="L6108" s="26">
        <v>6099</v>
      </c>
      <c r="M6108" s="58">
        <v>8496287.5848804414</v>
      </c>
      <c r="O6108" s="26">
        <v>6099</v>
      </c>
      <c r="P6108" s="58">
        <v>0</v>
      </c>
    </row>
    <row r="6109" spans="12:16" x14ac:dyDescent="0.3">
      <c r="L6109" s="26">
        <v>6100</v>
      </c>
      <c r="M6109" s="58">
        <v>0</v>
      </c>
      <c r="O6109" s="26">
        <v>6100</v>
      </c>
      <c r="P6109" s="58">
        <v>0</v>
      </c>
    </row>
    <row r="6110" spans="12:16" x14ac:dyDescent="0.3">
      <c r="L6110" s="26">
        <v>6101</v>
      </c>
      <c r="M6110" s="58">
        <v>25122976.567754071</v>
      </c>
      <c r="O6110" s="26">
        <v>6101</v>
      </c>
      <c r="P6110" s="58">
        <v>25122976.567754071</v>
      </c>
    </row>
    <row r="6111" spans="12:16" x14ac:dyDescent="0.3">
      <c r="L6111" s="26">
        <v>6102</v>
      </c>
      <c r="M6111" s="58">
        <v>4723759.4509923533</v>
      </c>
      <c r="O6111" s="26">
        <v>6102</v>
      </c>
      <c r="P6111" s="58">
        <v>4723759.4509923533</v>
      </c>
    </row>
    <row r="6112" spans="12:16" x14ac:dyDescent="0.3">
      <c r="L6112" s="26">
        <v>6103</v>
      </c>
      <c r="M6112" s="58">
        <v>38290348.153469831</v>
      </c>
      <c r="O6112" s="26">
        <v>6103</v>
      </c>
      <c r="P6112" s="58">
        <v>38290348.153469831</v>
      </c>
    </row>
    <row r="6113" spans="12:16" x14ac:dyDescent="0.3">
      <c r="L6113" s="26">
        <v>6104</v>
      </c>
      <c r="M6113" s="58">
        <v>0</v>
      </c>
      <c r="O6113" s="26">
        <v>6104</v>
      </c>
      <c r="P6113" s="58">
        <v>0</v>
      </c>
    </row>
    <row r="6114" spans="12:16" x14ac:dyDescent="0.3">
      <c r="L6114" s="26">
        <v>6105</v>
      </c>
      <c r="M6114" s="58">
        <v>21008962.410618015</v>
      </c>
      <c r="O6114" s="26">
        <v>6105</v>
      </c>
      <c r="P6114" s="58">
        <v>21008962.410618015</v>
      </c>
    </row>
    <row r="6115" spans="12:16" x14ac:dyDescent="0.3">
      <c r="L6115" s="26">
        <v>6106</v>
      </c>
      <c r="M6115" s="58">
        <v>0</v>
      </c>
      <c r="O6115" s="26">
        <v>6106</v>
      </c>
      <c r="P6115" s="58">
        <v>0</v>
      </c>
    </row>
    <row r="6116" spans="12:16" x14ac:dyDescent="0.3">
      <c r="L6116" s="26">
        <v>6107</v>
      </c>
      <c r="M6116" s="58">
        <v>30058885.027054027</v>
      </c>
      <c r="O6116" s="26">
        <v>6107</v>
      </c>
      <c r="P6116" s="58">
        <v>30058885.027054027</v>
      </c>
    </row>
    <row r="6117" spans="12:16" x14ac:dyDescent="0.3">
      <c r="L6117" s="26">
        <v>6108</v>
      </c>
      <c r="M6117" s="58">
        <v>0</v>
      </c>
      <c r="O6117" s="26">
        <v>6108</v>
      </c>
      <c r="P6117" s="58">
        <v>0</v>
      </c>
    </row>
    <row r="6118" spans="12:16" x14ac:dyDescent="0.3">
      <c r="L6118" s="26">
        <v>6109</v>
      </c>
      <c r="M6118" s="58">
        <v>5129518.9494894976</v>
      </c>
      <c r="O6118" s="26">
        <v>6109</v>
      </c>
      <c r="P6118" s="58">
        <v>5129518.9494894976</v>
      </c>
    </row>
    <row r="6119" spans="12:16" x14ac:dyDescent="0.3">
      <c r="L6119" s="26">
        <v>6110</v>
      </c>
      <c r="M6119" s="58">
        <v>0</v>
      </c>
      <c r="O6119" s="26">
        <v>6110</v>
      </c>
      <c r="P6119" s="58">
        <v>0</v>
      </c>
    </row>
    <row r="6120" spans="12:16" x14ac:dyDescent="0.3">
      <c r="L6120" s="26">
        <v>6111</v>
      </c>
      <c r="M6120" s="58">
        <v>0</v>
      </c>
      <c r="O6120" s="26">
        <v>6111</v>
      </c>
      <c r="P6120" s="58">
        <v>0</v>
      </c>
    </row>
    <row r="6121" spans="12:16" x14ac:dyDescent="0.3">
      <c r="L6121" s="26">
        <v>6112</v>
      </c>
      <c r="M6121" s="58">
        <v>5434932.3274438204</v>
      </c>
      <c r="O6121" s="26">
        <v>6112</v>
      </c>
      <c r="P6121" s="58">
        <v>0</v>
      </c>
    </row>
    <row r="6122" spans="12:16" x14ac:dyDescent="0.3">
      <c r="L6122" s="26">
        <v>6113</v>
      </c>
      <c r="M6122" s="58">
        <v>0</v>
      </c>
      <c r="O6122" s="26">
        <v>6113</v>
      </c>
      <c r="P6122" s="58">
        <v>0</v>
      </c>
    </row>
    <row r="6123" spans="12:16" x14ac:dyDescent="0.3">
      <c r="L6123" s="26">
        <v>6114</v>
      </c>
      <c r="M6123" s="58">
        <v>23937017.196860038</v>
      </c>
      <c r="O6123" s="26">
        <v>6114</v>
      </c>
      <c r="P6123" s="58">
        <v>23937017.196860038</v>
      </c>
    </row>
    <row r="6124" spans="12:16" x14ac:dyDescent="0.3">
      <c r="L6124" s="26">
        <v>6115</v>
      </c>
      <c r="M6124" s="58">
        <v>9979676.9610256143</v>
      </c>
      <c r="O6124" s="26">
        <v>6115</v>
      </c>
      <c r="P6124" s="58">
        <v>9979676.9610256143</v>
      </c>
    </row>
    <row r="6125" spans="12:16" x14ac:dyDescent="0.3">
      <c r="L6125" s="26">
        <v>6116</v>
      </c>
      <c r="M6125" s="58">
        <v>7605685.2018347802</v>
      </c>
      <c r="O6125" s="26">
        <v>6116</v>
      </c>
      <c r="P6125" s="58">
        <v>7605685.2018347802</v>
      </c>
    </row>
    <row r="6126" spans="12:16" x14ac:dyDescent="0.3">
      <c r="L6126" s="26">
        <v>6117</v>
      </c>
      <c r="M6126" s="58">
        <v>30433672.579687722</v>
      </c>
      <c r="O6126" s="26">
        <v>6117</v>
      </c>
      <c r="P6126" s="58">
        <v>30433672.579687722</v>
      </c>
    </row>
    <row r="6127" spans="12:16" x14ac:dyDescent="0.3">
      <c r="L6127" s="26">
        <v>6118</v>
      </c>
      <c r="M6127" s="58">
        <v>11436492.613556324</v>
      </c>
      <c r="O6127" s="26">
        <v>6118</v>
      </c>
      <c r="P6127" s="58">
        <v>11436492.613556324</v>
      </c>
    </row>
    <row r="6128" spans="12:16" x14ac:dyDescent="0.3">
      <c r="L6128" s="26">
        <v>6119</v>
      </c>
      <c r="M6128" s="58">
        <v>13267007.866572874</v>
      </c>
      <c r="O6128" s="26">
        <v>6119</v>
      </c>
      <c r="P6128" s="58">
        <v>13267007.866572874</v>
      </c>
    </row>
    <row r="6129" spans="12:16" x14ac:dyDescent="0.3">
      <c r="L6129" s="26">
        <v>6120</v>
      </c>
      <c r="M6129" s="58">
        <v>0</v>
      </c>
      <c r="O6129" s="26">
        <v>6120</v>
      </c>
      <c r="P6129" s="58">
        <v>0</v>
      </c>
    </row>
    <row r="6130" spans="12:16" x14ac:dyDescent="0.3">
      <c r="L6130" s="26">
        <v>6121</v>
      </c>
      <c r="M6130" s="58">
        <v>0</v>
      </c>
      <c r="O6130" s="26">
        <v>6121</v>
      </c>
      <c r="P6130" s="58">
        <v>0</v>
      </c>
    </row>
    <row r="6131" spans="12:16" x14ac:dyDescent="0.3">
      <c r="L6131" s="26">
        <v>6122</v>
      </c>
      <c r="M6131" s="58">
        <v>11863272.591385547</v>
      </c>
      <c r="O6131" s="26">
        <v>6122</v>
      </c>
      <c r="P6131" s="58">
        <v>11863272.591385547</v>
      </c>
    </row>
    <row r="6132" spans="12:16" x14ac:dyDescent="0.3">
      <c r="L6132" s="26">
        <v>6123</v>
      </c>
      <c r="M6132" s="58">
        <v>25613544.188610993</v>
      </c>
      <c r="O6132" s="26">
        <v>6123</v>
      </c>
      <c r="P6132" s="58">
        <v>0</v>
      </c>
    </row>
    <row r="6133" spans="12:16" x14ac:dyDescent="0.3">
      <c r="L6133" s="26">
        <v>6124</v>
      </c>
      <c r="M6133" s="58">
        <v>0</v>
      </c>
      <c r="O6133" s="26">
        <v>6124</v>
      </c>
      <c r="P6133" s="58">
        <v>0</v>
      </c>
    </row>
    <row r="6134" spans="12:16" x14ac:dyDescent="0.3">
      <c r="L6134" s="26">
        <v>6125</v>
      </c>
      <c r="M6134" s="58">
        <v>19977886.782348931</v>
      </c>
      <c r="O6134" s="26">
        <v>6125</v>
      </c>
      <c r="P6134" s="58">
        <v>19977886.782348931</v>
      </c>
    </row>
    <row r="6135" spans="12:16" x14ac:dyDescent="0.3">
      <c r="L6135" s="26">
        <v>6126</v>
      </c>
      <c r="M6135" s="58">
        <v>0</v>
      </c>
      <c r="O6135" s="26">
        <v>6126</v>
      </c>
      <c r="P6135" s="58">
        <v>0</v>
      </c>
    </row>
    <row r="6136" spans="12:16" x14ac:dyDescent="0.3">
      <c r="L6136" s="26">
        <v>6127</v>
      </c>
      <c r="M6136" s="58">
        <v>0</v>
      </c>
      <c r="O6136" s="26">
        <v>6127</v>
      </c>
      <c r="P6136" s="58">
        <v>0</v>
      </c>
    </row>
    <row r="6137" spans="12:16" x14ac:dyDescent="0.3">
      <c r="L6137" s="26">
        <v>6128</v>
      </c>
      <c r="M6137" s="58">
        <v>18914850.323394887</v>
      </c>
      <c r="O6137" s="26">
        <v>6128</v>
      </c>
      <c r="P6137" s="58">
        <v>18914850.323394887</v>
      </c>
    </row>
    <row r="6138" spans="12:16" x14ac:dyDescent="0.3">
      <c r="L6138" s="26">
        <v>6129</v>
      </c>
      <c r="M6138" s="58">
        <v>32563604.135814495</v>
      </c>
      <c r="O6138" s="26">
        <v>6129</v>
      </c>
      <c r="P6138" s="58">
        <v>32563604.135814495</v>
      </c>
    </row>
    <row r="6139" spans="12:16" x14ac:dyDescent="0.3">
      <c r="L6139" s="26">
        <v>6130</v>
      </c>
      <c r="M6139" s="58">
        <v>8027909.248514873</v>
      </c>
      <c r="O6139" s="26">
        <v>6130</v>
      </c>
      <c r="P6139" s="58">
        <v>0</v>
      </c>
    </row>
    <row r="6140" spans="12:16" x14ac:dyDescent="0.3">
      <c r="L6140" s="26">
        <v>6131</v>
      </c>
      <c r="M6140" s="58">
        <v>0</v>
      </c>
      <c r="O6140" s="26">
        <v>6131</v>
      </c>
      <c r="P6140" s="58">
        <v>0</v>
      </c>
    </row>
    <row r="6141" spans="12:16" x14ac:dyDescent="0.3">
      <c r="L6141" s="26">
        <v>6132</v>
      </c>
      <c r="M6141" s="58">
        <v>0</v>
      </c>
      <c r="O6141" s="26">
        <v>6132</v>
      </c>
      <c r="P6141" s="58">
        <v>0</v>
      </c>
    </row>
    <row r="6142" spans="12:16" x14ac:dyDescent="0.3">
      <c r="L6142" s="26">
        <v>6133</v>
      </c>
      <c r="M6142" s="58">
        <v>0</v>
      </c>
      <c r="O6142" s="26">
        <v>6133</v>
      </c>
      <c r="P6142" s="58">
        <v>0</v>
      </c>
    </row>
    <row r="6143" spans="12:16" x14ac:dyDescent="0.3">
      <c r="L6143" s="26">
        <v>6134</v>
      </c>
      <c r="M6143" s="58">
        <v>0</v>
      </c>
      <c r="O6143" s="26">
        <v>6134</v>
      </c>
      <c r="P6143" s="58">
        <v>0</v>
      </c>
    </row>
    <row r="6144" spans="12:16" x14ac:dyDescent="0.3">
      <c r="L6144" s="26">
        <v>6135</v>
      </c>
      <c r="M6144" s="58">
        <v>9611836.3006301485</v>
      </c>
      <c r="O6144" s="26">
        <v>6135</v>
      </c>
      <c r="P6144" s="58">
        <v>9611836.3006301485</v>
      </c>
    </row>
    <row r="6145" spans="12:16" x14ac:dyDescent="0.3">
      <c r="L6145" s="26">
        <v>6136</v>
      </c>
      <c r="M6145" s="58">
        <v>0</v>
      </c>
      <c r="O6145" s="26">
        <v>6136</v>
      </c>
      <c r="P6145" s="58">
        <v>0</v>
      </c>
    </row>
    <row r="6146" spans="12:16" x14ac:dyDescent="0.3">
      <c r="L6146" s="26">
        <v>6137</v>
      </c>
      <c r="M6146" s="58">
        <v>15584797.290232413</v>
      </c>
      <c r="O6146" s="26">
        <v>6137</v>
      </c>
      <c r="P6146" s="58">
        <v>0</v>
      </c>
    </row>
    <row r="6147" spans="12:16" x14ac:dyDescent="0.3">
      <c r="L6147" s="26">
        <v>6138</v>
      </c>
      <c r="M6147" s="58">
        <v>0</v>
      </c>
      <c r="O6147" s="26">
        <v>6138</v>
      </c>
      <c r="P6147" s="58">
        <v>0</v>
      </c>
    </row>
    <row r="6148" spans="12:16" x14ac:dyDescent="0.3">
      <c r="L6148" s="26">
        <v>6139</v>
      </c>
      <c r="M6148" s="58">
        <v>9656167.249255212</v>
      </c>
      <c r="O6148" s="26">
        <v>6139</v>
      </c>
      <c r="P6148" s="58">
        <v>9656167.249255212</v>
      </c>
    </row>
    <row r="6149" spans="12:16" x14ac:dyDescent="0.3">
      <c r="L6149" s="26">
        <v>6140</v>
      </c>
      <c r="M6149" s="58">
        <v>0</v>
      </c>
      <c r="O6149" s="26">
        <v>6140</v>
      </c>
      <c r="P6149" s="58">
        <v>0</v>
      </c>
    </row>
    <row r="6150" spans="12:16" x14ac:dyDescent="0.3">
      <c r="L6150" s="26">
        <v>6141</v>
      </c>
      <c r="M6150" s="58">
        <v>19437593.7869648</v>
      </c>
      <c r="O6150" s="26">
        <v>6141</v>
      </c>
      <c r="P6150" s="58">
        <v>19437593.7869648</v>
      </c>
    </row>
    <row r="6151" spans="12:16" x14ac:dyDescent="0.3">
      <c r="L6151" s="26">
        <v>6142</v>
      </c>
      <c r="M6151" s="58">
        <v>0</v>
      </c>
      <c r="O6151" s="26">
        <v>6142</v>
      </c>
      <c r="P6151" s="58">
        <v>0</v>
      </c>
    </row>
    <row r="6152" spans="12:16" x14ac:dyDescent="0.3">
      <c r="L6152" s="26">
        <v>6143</v>
      </c>
      <c r="M6152" s="58">
        <v>13641893.902276214</v>
      </c>
      <c r="O6152" s="26">
        <v>6143</v>
      </c>
      <c r="P6152" s="58">
        <v>13641893.902276214</v>
      </c>
    </row>
    <row r="6153" spans="12:16" x14ac:dyDescent="0.3">
      <c r="L6153" s="26">
        <v>6144</v>
      </c>
      <c r="M6153" s="58">
        <v>0</v>
      </c>
      <c r="O6153" s="26">
        <v>6144</v>
      </c>
      <c r="P6153" s="58">
        <v>0</v>
      </c>
    </row>
    <row r="6154" spans="12:16" x14ac:dyDescent="0.3">
      <c r="L6154" s="26">
        <v>6145</v>
      </c>
      <c r="M6154" s="58">
        <v>24260579.0307763</v>
      </c>
      <c r="O6154" s="26">
        <v>6145</v>
      </c>
      <c r="P6154" s="58">
        <v>24260579.0307763</v>
      </c>
    </row>
    <row r="6155" spans="12:16" x14ac:dyDescent="0.3">
      <c r="L6155" s="26">
        <v>6146</v>
      </c>
      <c r="M6155" s="58">
        <v>8460470.5058208741</v>
      </c>
      <c r="O6155" s="26">
        <v>6146</v>
      </c>
      <c r="P6155" s="58">
        <v>0</v>
      </c>
    </row>
    <row r="6156" spans="12:16" x14ac:dyDescent="0.3">
      <c r="L6156" s="26">
        <v>6147</v>
      </c>
      <c r="M6156" s="58">
        <v>0</v>
      </c>
      <c r="O6156" s="26">
        <v>6147</v>
      </c>
      <c r="P6156" s="58">
        <v>0</v>
      </c>
    </row>
    <row r="6157" spans="12:16" x14ac:dyDescent="0.3">
      <c r="L6157" s="26">
        <v>6148</v>
      </c>
      <c r="M6157" s="58">
        <v>8383571.4757645661</v>
      </c>
      <c r="O6157" s="26">
        <v>6148</v>
      </c>
      <c r="P6157" s="58">
        <v>0</v>
      </c>
    </row>
    <row r="6158" spans="12:16" x14ac:dyDescent="0.3">
      <c r="L6158" s="26">
        <v>6149</v>
      </c>
      <c r="M6158" s="58">
        <v>0</v>
      </c>
      <c r="O6158" s="26">
        <v>6149</v>
      </c>
      <c r="P6158" s="58">
        <v>0</v>
      </c>
    </row>
    <row r="6159" spans="12:16" x14ac:dyDescent="0.3">
      <c r="L6159" s="26">
        <v>6150</v>
      </c>
      <c r="M6159" s="58">
        <v>0</v>
      </c>
      <c r="O6159" s="26">
        <v>6150</v>
      </c>
      <c r="P6159" s="58">
        <v>0</v>
      </c>
    </row>
    <row r="6160" spans="12:16" x14ac:dyDescent="0.3">
      <c r="L6160" s="26">
        <v>6151</v>
      </c>
      <c r="M6160" s="58">
        <v>6011599.5573355006</v>
      </c>
      <c r="O6160" s="26">
        <v>6151</v>
      </c>
      <c r="P6160" s="58">
        <v>6011599.5573355006</v>
      </c>
    </row>
    <row r="6161" spans="12:16" x14ac:dyDescent="0.3">
      <c r="L6161" s="26">
        <v>6152</v>
      </c>
      <c r="M6161" s="58">
        <v>11531754.101037065</v>
      </c>
      <c r="O6161" s="26">
        <v>6152</v>
      </c>
      <c r="P6161" s="58">
        <v>11531754.101037065</v>
      </c>
    </row>
    <row r="6162" spans="12:16" x14ac:dyDescent="0.3">
      <c r="L6162" s="26">
        <v>6153</v>
      </c>
      <c r="M6162" s="58">
        <v>0</v>
      </c>
      <c r="O6162" s="26">
        <v>6153</v>
      </c>
      <c r="P6162" s="58">
        <v>0</v>
      </c>
    </row>
    <row r="6163" spans="12:16" x14ac:dyDescent="0.3">
      <c r="L6163" s="26">
        <v>6154</v>
      </c>
      <c r="M6163" s="58">
        <v>0</v>
      </c>
      <c r="O6163" s="26">
        <v>6154</v>
      </c>
      <c r="P6163" s="58">
        <v>0</v>
      </c>
    </row>
    <row r="6164" spans="12:16" x14ac:dyDescent="0.3">
      <c r="L6164" s="26">
        <v>6155</v>
      </c>
      <c r="M6164" s="58">
        <v>0</v>
      </c>
      <c r="O6164" s="26">
        <v>6155</v>
      </c>
      <c r="P6164" s="58">
        <v>0</v>
      </c>
    </row>
    <row r="6165" spans="12:16" x14ac:dyDescent="0.3">
      <c r="L6165" s="26">
        <v>6156</v>
      </c>
      <c r="M6165" s="58">
        <v>30307934.591913208</v>
      </c>
      <c r="O6165" s="26">
        <v>6156</v>
      </c>
      <c r="P6165" s="58">
        <v>30307934.591913208</v>
      </c>
    </row>
    <row r="6166" spans="12:16" x14ac:dyDescent="0.3">
      <c r="L6166" s="26">
        <v>6157</v>
      </c>
      <c r="M6166" s="58">
        <v>0</v>
      </c>
      <c r="O6166" s="26">
        <v>6157</v>
      </c>
      <c r="P6166" s="58">
        <v>0</v>
      </c>
    </row>
    <row r="6167" spans="12:16" x14ac:dyDescent="0.3">
      <c r="L6167" s="26">
        <v>6158</v>
      </c>
      <c r="M6167" s="58">
        <v>11901995.365824062</v>
      </c>
      <c r="O6167" s="26">
        <v>6158</v>
      </c>
      <c r="P6167" s="58">
        <v>11901995.365824062</v>
      </c>
    </row>
    <row r="6168" spans="12:16" x14ac:dyDescent="0.3">
      <c r="L6168" s="26">
        <v>6159</v>
      </c>
      <c r="M6168" s="58">
        <v>7874127.0037065493</v>
      </c>
      <c r="O6168" s="26">
        <v>6159</v>
      </c>
      <c r="P6168" s="58">
        <v>7874127.0037065493</v>
      </c>
    </row>
    <row r="6169" spans="12:16" x14ac:dyDescent="0.3">
      <c r="L6169" s="26">
        <v>6160</v>
      </c>
      <c r="M6169" s="58">
        <v>0</v>
      </c>
      <c r="O6169" s="26">
        <v>6160</v>
      </c>
      <c r="P6169" s="58">
        <v>0</v>
      </c>
    </row>
    <row r="6170" spans="12:16" x14ac:dyDescent="0.3">
      <c r="L6170" s="26">
        <v>6161</v>
      </c>
      <c r="M6170" s="58">
        <v>0</v>
      </c>
      <c r="O6170" s="26">
        <v>6161</v>
      </c>
      <c r="P6170" s="58">
        <v>0</v>
      </c>
    </row>
    <row r="6171" spans="12:16" x14ac:dyDescent="0.3">
      <c r="L6171" s="26">
        <v>6162</v>
      </c>
      <c r="M6171" s="58">
        <v>21161766.138942663</v>
      </c>
      <c r="O6171" s="26">
        <v>6162</v>
      </c>
      <c r="P6171" s="58">
        <v>21161766.138942663</v>
      </c>
    </row>
    <row r="6172" spans="12:16" x14ac:dyDescent="0.3">
      <c r="L6172" s="26">
        <v>6163</v>
      </c>
      <c r="M6172" s="58">
        <v>0</v>
      </c>
      <c r="O6172" s="26">
        <v>6163</v>
      </c>
      <c r="P6172" s="58">
        <v>0</v>
      </c>
    </row>
    <row r="6173" spans="12:16" x14ac:dyDescent="0.3">
      <c r="L6173" s="26">
        <v>6164</v>
      </c>
      <c r="M6173" s="58">
        <v>12404623.943690043</v>
      </c>
      <c r="O6173" s="26">
        <v>6164</v>
      </c>
      <c r="P6173" s="58">
        <v>12404623.943690043</v>
      </c>
    </row>
    <row r="6174" spans="12:16" x14ac:dyDescent="0.3">
      <c r="L6174" s="26">
        <v>6165</v>
      </c>
      <c r="M6174" s="58">
        <v>0</v>
      </c>
      <c r="O6174" s="26">
        <v>6165</v>
      </c>
      <c r="P6174" s="58">
        <v>0</v>
      </c>
    </row>
    <row r="6175" spans="12:16" x14ac:dyDescent="0.3">
      <c r="L6175" s="26">
        <v>6166</v>
      </c>
      <c r="M6175" s="58">
        <v>14272410.128461743</v>
      </c>
      <c r="O6175" s="26">
        <v>6166</v>
      </c>
      <c r="P6175" s="58">
        <v>0</v>
      </c>
    </row>
    <row r="6176" spans="12:16" x14ac:dyDescent="0.3">
      <c r="L6176" s="26">
        <v>6167</v>
      </c>
      <c r="M6176" s="58">
        <v>12981377.922864497</v>
      </c>
      <c r="O6176" s="26">
        <v>6167</v>
      </c>
      <c r="P6176" s="58">
        <v>12981377.922864497</v>
      </c>
    </row>
    <row r="6177" spans="12:16" x14ac:dyDescent="0.3">
      <c r="L6177" s="26">
        <v>6168</v>
      </c>
      <c r="M6177" s="58">
        <v>0</v>
      </c>
      <c r="O6177" s="26">
        <v>6168</v>
      </c>
      <c r="P6177" s="58">
        <v>0</v>
      </c>
    </row>
    <row r="6178" spans="12:16" x14ac:dyDescent="0.3">
      <c r="L6178" s="26">
        <v>6169</v>
      </c>
      <c r="M6178" s="58">
        <v>25258168.926743716</v>
      </c>
      <c r="O6178" s="26">
        <v>6169</v>
      </c>
      <c r="P6178" s="58">
        <v>25258168.926743716</v>
      </c>
    </row>
    <row r="6179" spans="12:16" x14ac:dyDescent="0.3">
      <c r="L6179" s="26">
        <v>6170</v>
      </c>
      <c r="M6179" s="58">
        <v>25230856.657813203</v>
      </c>
      <c r="O6179" s="26">
        <v>6170</v>
      </c>
      <c r="P6179" s="58">
        <v>25230856.657813203</v>
      </c>
    </row>
    <row r="6180" spans="12:16" x14ac:dyDescent="0.3">
      <c r="L6180" s="26">
        <v>6171</v>
      </c>
      <c r="M6180" s="58">
        <v>0</v>
      </c>
      <c r="O6180" s="26">
        <v>6171</v>
      </c>
      <c r="P6180" s="58">
        <v>0</v>
      </c>
    </row>
    <row r="6181" spans="12:16" x14ac:dyDescent="0.3">
      <c r="L6181" s="26">
        <v>6172</v>
      </c>
      <c r="M6181" s="58">
        <v>33343214.605956592</v>
      </c>
      <c r="O6181" s="26">
        <v>6172</v>
      </c>
      <c r="P6181" s="58">
        <v>33343214.605956592</v>
      </c>
    </row>
    <row r="6182" spans="12:16" x14ac:dyDescent="0.3">
      <c r="L6182" s="26">
        <v>6173</v>
      </c>
      <c r="M6182" s="58">
        <v>0</v>
      </c>
      <c r="O6182" s="26">
        <v>6173</v>
      </c>
      <c r="P6182" s="58">
        <v>0</v>
      </c>
    </row>
    <row r="6183" spans="12:16" x14ac:dyDescent="0.3">
      <c r="L6183" s="26">
        <v>6174</v>
      </c>
      <c r="M6183" s="58">
        <v>19870645.735280905</v>
      </c>
      <c r="O6183" s="26">
        <v>6174</v>
      </c>
      <c r="P6183" s="58">
        <v>19870645.735280905</v>
      </c>
    </row>
    <row r="6184" spans="12:16" x14ac:dyDescent="0.3">
      <c r="L6184" s="26">
        <v>6175</v>
      </c>
      <c r="M6184" s="58">
        <v>9211760.7766860779</v>
      </c>
      <c r="O6184" s="26">
        <v>6175</v>
      </c>
      <c r="P6184" s="58">
        <v>0</v>
      </c>
    </row>
    <row r="6185" spans="12:16" x14ac:dyDescent="0.3">
      <c r="L6185" s="26">
        <v>6176</v>
      </c>
      <c r="M6185" s="58">
        <v>10868812.896851558</v>
      </c>
      <c r="O6185" s="26">
        <v>6176</v>
      </c>
      <c r="P6185" s="58">
        <v>10868812.896851558</v>
      </c>
    </row>
    <row r="6186" spans="12:16" x14ac:dyDescent="0.3">
      <c r="L6186" s="26">
        <v>6177</v>
      </c>
      <c r="M6186" s="58">
        <v>0</v>
      </c>
      <c r="O6186" s="26">
        <v>6177</v>
      </c>
      <c r="P6186" s="58">
        <v>0</v>
      </c>
    </row>
    <row r="6187" spans="12:16" x14ac:dyDescent="0.3">
      <c r="L6187" s="26">
        <v>6178</v>
      </c>
      <c r="M6187" s="58">
        <v>20731993.170327738</v>
      </c>
      <c r="O6187" s="26">
        <v>6178</v>
      </c>
      <c r="P6187" s="58">
        <v>20731993.170327738</v>
      </c>
    </row>
    <row r="6188" spans="12:16" x14ac:dyDescent="0.3">
      <c r="L6188" s="26">
        <v>6179</v>
      </c>
      <c r="M6188" s="58">
        <v>21816515.6768291</v>
      </c>
      <c r="O6188" s="26">
        <v>6179</v>
      </c>
      <c r="P6188" s="58">
        <v>21816515.6768291</v>
      </c>
    </row>
    <row r="6189" spans="12:16" x14ac:dyDescent="0.3">
      <c r="L6189" s="26">
        <v>6180</v>
      </c>
      <c r="M6189" s="58">
        <v>0</v>
      </c>
      <c r="O6189" s="26">
        <v>6180</v>
      </c>
      <c r="P6189" s="58">
        <v>0</v>
      </c>
    </row>
    <row r="6190" spans="12:16" x14ac:dyDescent="0.3">
      <c r="L6190" s="26">
        <v>6181</v>
      </c>
      <c r="M6190" s="58">
        <v>0</v>
      </c>
      <c r="O6190" s="26">
        <v>6181</v>
      </c>
      <c r="P6190" s="58">
        <v>0</v>
      </c>
    </row>
    <row r="6191" spans="12:16" x14ac:dyDescent="0.3">
      <c r="L6191" s="26">
        <v>6182</v>
      </c>
      <c r="M6191" s="58">
        <v>16289123.276788883</v>
      </c>
      <c r="O6191" s="26">
        <v>6182</v>
      </c>
      <c r="P6191" s="58">
        <v>16289123.276788883</v>
      </c>
    </row>
    <row r="6192" spans="12:16" x14ac:dyDescent="0.3">
      <c r="L6192" s="26">
        <v>6183</v>
      </c>
      <c r="M6192" s="58">
        <v>20350535.624014691</v>
      </c>
      <c r="O6192" s="26">
        <v>6183</v>
      </c>
      <c r="P6192" s="58">
        <v>20350535.624014691</v>
      </c>
    </row>
    <row r="6193" spans="12:16" x14ac:dyDescent="0.3">
      <c r="L6193" s="26">
        <v>6184</v>
      </c>
      <c r="M6193" s="58">
        <v>0</v>
      </c>
      <c r="O6193" s="26">
        <v>6184</v>
      </c>
      <c r="P6193" s="58">
        <v>0</v>
      </c>
    </row>
    <row r="6194" spans="12:16" x14ac:dyDescent="0.3">
      <c r="L6194" s="26">
        <v>6185</v>
      </c>
      <c r="M6194" s="58">
        <v>11512670.502611125</v>
      </c>
      <c r="O6194" s="26">
        <v>6185</v>
      </c>
      <c r="P6194" s="58">
        <v>11512670.502611125</v>
      </c>
    </row>
    <row r="6195" spans="12:16" x14ac:dyDescent="0.3">
      <c r="L6195" s="26">
        <v>6186</v>
      </c>
      <c r="M6195" s="58">
        <v>31575558.265999243</v>
      </c>
      <c r="O6195" s="26">
        <v>6186</v>
      </c>
      <c r="P6195" s="58">
        <v>31575558.265999243</v>
      </c>
    </row>
    <row r="6196" spans="12:16" x14ac:dyDescent="0.3">
      <c r="L6196" s="26">
        <v>6187</v>
      </c>
      <c r="M6196" s="58">
        <v>0</v>
      </c>
      <c r="O6196" s="26">
        <v>6187</v>
      </c>
      <c r="P6196" s="58">
        <v>0</v>
      </c>
    </row>
    <row r="6197" spans="12:16" x14ac:dyDescent="0.3">
      <c r="L6197" s="26">
        <v>6188</v>
      </c>
      <c r="M6197" s="58">
        <v>11878031.898836991</v>
      </c>
      <c r="O6197" s="26">
        <v>6188</v>
      </c>
      <c r="P6197" s="58">
        <v>11878031.898836991</v>
      </c>
    </row>
    <row r="6198" spans="12:16" x14ac:dyDescent="0.3">
      <c r="L6198" s="26">
        <v>6189</v>
      </c>
      <c r="M6198" s="58">
        <v>19919271.150508009</v>
      </c>
      <c r="O6198" s="26">
        <v>6189</v>
      </c>
      <c r="P6198" s="58">
        <v>19919271.150508009</v>
      </c>
    </row>
    <row r="6199" spans="12:16" x14ac:dyDescent="0.3">
      <c r="L6199" s="26">
        <v>6190</v>
      </c>
      <c r="M6199" s="58">
        <v>11847967.446660018</v>
      </c>
      <c r="O6199" s="26">
        <v>6190</v>
      </c>
      <c r="P6199" s="58">
        <v>11847967.446660018</v>
      </c>
    </row>
    <row r="6200" spans="12:16" x14ac:dyDescent="0.3">
      <c r="L6200" s="26">
        <v>6191</v>
      </c>
      <c r="M6200" s="58">
        <v>30633960.459260963</v>
      </c>
      <c r="O6200" s="26">
        <v>6191</v>
      </c>
      <c r="P6200" s="58">
        <v>30633960.459260963</v>
      </c>
    </row>
    <row r="6201" spans="12:16" x14ac:dyDescent="0.3">
      <c r="L6201" s="26">
        <v>6192</v>
      </c>
      <c r="M6201" s="58">
        <v>15260102.942477148</v>
      </c>
      <c r="O6201" s="26">
        <v>6192</v>
      </c>
      <c r="P6201" s="58">
        <v>15260102.942477148</v>
      </c>
    </row>
    <row r="6202" spans="12:16" x14ac:dyDescent="0.3">
      <c r="L6202" s="26">
        <v>6193</v>
      </c>
      <c r="M6202" s="58">
        <v>28121224.168939292</v>
      </c>
      <c r="O6202" s="26">
        <v>6193</v>
      </c>
      <c r="P6202" s="58">
        <v>0</v>
      </c>
    </row>
    <row r="6203" spans="12:16" x14ac:dyDescent="0.3">
      <c r="L6203" s="26">
        <v>6194</v>
      </c>
      <c r="M6203" s="58">
        <v>0</v>
      </c>
      <c r="O6203" s="26">
        <v>6194</v>
      </c>
      <c r="P6203" s="58">
        <v>0</v>
      </c>
    </row>
    <row r="6204" spans="12:16" x14ac:dyDescent="0.3">
      <c r="L6204" s="26">
        <v>6195</v>
      </c>
      <c r="M6204" s="58">
        <v>6874008.3199083107</v>
      </c>
      <c r="O6204" s="26">
        <v>6195</v>
      </c>
      <c r="P6204" s="58">
        <v>6874008.3199083107</v>
      </c>
    </row>
    <row r="6205" spans="12:16" x14ac:dyDescent="0.3">
      <c r="L6205" s="26">
        <v>6196</v>
      </c>
      <c r="M6205" s="58">
        <v>12414411.182637103</v>
      </c>
      <c r="O6205" s="26">
        <v>6196</v>
      </c>
      <c r="P6205" s="58">
        <v>12414411.182637103</v>
      </c>
    </row>
    <row r="6206" spans="12:16" x14ac:dyDescent="0.3">
      <c r="L6206" s="26">
        <v>6197</v>
      </c>
      <c r="M6206" s="58">
        <v>22293441.589079835</v>
      </c>
      <c r="O6206" s="26">
        <v>6197</v>
      </c>
      <c r="P6206" s="58">
        <v>0</v>
      </c>
    </row>
    <row r="6207" spans="12:16" x14ac:dyDescent="0.3">
      <c r="L6207" s="26">
        <v>6198</v>
      </c>
      <c r="M6207" s="58">
        <v>0</v>
      </c>
      <c r="O6207" s="26">
        <v>6198</v>
      </c>
      <c r="P6207" s="58">
        <v>0</v>
      </c>
    </row>
    <row r="6208" spans="12:16" x14ac:dyDescent="0.3">
      <c r="L6208" s="26">
        <v>6199</v>
      </c>
      <c r="M6208" s="58">
        <v>0</v>
      </c>
      <c r="O6208" s="26">
        <v>6199</v>
      </c>
      <c r="P6208" s="58">
        <v>0</v>
      </c>
    </row>
    <row r="6209" spans="12:16" x14ac:dyDescent="0.3">
      <c r="L6209" s="26">
        <v>6200</v>
      </c>
      <c r="M6209" s="58">
        <v>0</v>
      </c>
      <c r="O6209" s="26">
        <v>6200</v>
      </c>
      <c r="P6209" s="58">
        <v>0</v>
      </c>
    </row>
    <row r="6210" spans="12:16" x14ac:dyDescent="0.3">
      <c r="L6210" s="26">
        <v>6201</v>
      </c>
      <c r="M6210" s="58">
        <v>25989146.446263336</v>
      </c>
      <c r="O6210" s="26">
        <v>6201</v>
      </c>
      <c r="P6210" s="58">
        <v>25989146.446263336</v>
      </c>
    </row>
    <row r="6211" spans="12:16" x14ac:dyDescent="0.3">
      <c r="L6211" s="26">
        <v>6202</v>
      </c>
      <c r="M6211" s="58">
        <v>26978549.294886686</v>
      </c>
      <c r="O6211" s="26">
        <v>6202</v>
      </c>
      <c r="P6211" s="58">
        <v>26978549.294886686</v>
      </c>
    </row>
    <row r="6212" spans="12:16" x14ac:dyDescent="0.3">
      <c r="L6212" s="26">
        <v>6203</v>
      </c>
      <c r="M6212" s="58">
        <v>0</v>
      </c>
      <c r="O6212" s="26">
        <v>6203</v>
      </c>
      <c r="P6212" s="58">
        <v>0</v>
      </c>
    </row>
    <row r="6213" spans="12:16" x14ac:dyDescent="0.3">
      <c r="L6213" s="26">
        <v>6204</v>
      </c>
      <c r="M6213" s="58">
        <v>22937421.904947408</v>
      </c>
      <c r="O6213" s="26">
        <v>6204</v>
      </c>
      <c r="P6213" s="58">
        <v>22937421.904947408</v>
      </c>
    </row>
    <row r="6214" spans="12:16" x14ac:dyDescent="0.3">
      <c r="L6214" s="26">
        <v>6205</v>
      </c>
      <c r="M6214" s="58">
        <v>20515282.919756096</v>
      </c>
      <c r="O6214" s="26">
        <v>6205</v>
      </c>
      <c r="P6214" s="58">
        <v>0</v>
      </c>
    </row>
    <row r="6215" spans="12:16" x14ac:dyDescent="0.3">
      <c r="L6215" s="26">
        <v>6206</v>
      </c>
      <c r="M6215" s="58">
        <v>29932883.890072506</v>
      </c>
      <c r="O6215" s="26">
        <v>6206</v>
      </c>
      <c r="P6215" s="58">
        <v>29932883.890072506</v>
      </c>
    </row>
    <row r="6216" spans="12:16" x14ac:dyDescent="0.3">
      <c r="L6216" s="26">
        <v>6207</v>
      </c>
      <c r="M6216" s="58">
        <v>0</v>
      </c>
      <c r="O6216" s="26">
        <v>6207</v>
      </c>
      <c r="P6216" s="58">
        <v>0</v>
      </c>
    </row>
    <row r="6217" spans="12:16" x14ac:dyDescent="0.3">
      <c r="L6217" s="26">
        <v>6208</v>
      </c>
      <c r="M6217" s="58">
        <v>0</v>
      </c>
      <c r="O6217" s="26">
        <v>6208</v>
      </c>
      <c r="P6217" s="58">
        <v>0</v>
      </c>
    </row>
    <row r="6218" spans="12:16" x14ac:dyDescent="0.3">
      <c r="L6218" s="26">
        <v>6209</v>
      </c>
      <c r="M6218" s="58">
        <v>0</v>
      </c>
      <c r="O6218" s="26">
        <v>6209</v>
      </c>
      <c r="P6218" s="58">
        <v>0</v>
      </c>
    </row>
    <row r="6219" spans="12:16" x14ac:dyDescent="0.3">
      <c r="L6219" s="26">
        <v>6210</v>
      </c>
      <c r="M6219" s="58">
        <v>0</v>
      </c>
      <c r="O6219" s="26">
        <v>6210</v>
      </c>
      <c r="P6219" s="58">
        <v>0</v>
      </c>
    </row>
    <row r="6220" spans="12:16" x14ac:dyDescent="0.3">
      <c r="L6220" s="26">
        <v>6211</v>
      </c>
      <c r="M6220" s="58">
        <v>23538130.582430862</v>
      </c>
      <c r="O6220" s="26">
        <v>6211</v>
      </c>
      <c r="P6220" s="58">
        <v>23538130.582430862</v>
      </c>
    </row>
    <row r="6221" spans="12:16" x14ac:dyDescent="0.3">
      <c r="L6221" s="26">
        <v>6212</v>
      </c>
      <c r="M6221" s="58">
        <v>0</v>
      </c>
      <c r="O6221" s="26">
        <v>6212</v>
      </c>
      <c r="P6221" s="58">
        <v>0</v>
      </c>
    </row>
    <row r="6222" spans="12:16" x14ac:dyDescent="0.3">
      <c r="L6222" s="26">
        <v>6213</v>
      </c>
      <c r="M6222" s="58">
        <v>64004325.170118108</v>
      </c>
      <c r="O6222" s="26">
        <v>6213</v>
      </c>
      <c r="P6222" s="58">
        <v>64004325.170118108</v>
      </c>
    </row>
    <row r="6223" spans="12:16" x14ac:dyDescent="0.3">
      <c r="L6223" s="26">
        <v>6214</v>
      </c>
      <c r="M6223" s="58">
        <v>0</v>
      </c>
      <c r="O6223" s="26">
        <v>6214</v>
      </c>
      <c r="P6223" s="58">
        <v>0</v>
      </c>
    </row>
    <row r="6224" spans="12:16" x14ac:dyDescent="0.3">
      <c r="L6224" s="26">
        <v>6215</v>
      </c>
      <c r="M6224" s="58">
        <v>24766567.516928528</v>
      </c>
      <c r="O6224" s="26">
        <v>6215</v>
      </c>
      <c r="P6224" s="58">
        <v>24766567.516928528</v>
      </c>
    </row>
    <row r="6225" spans="12:16" x14ac:dyDescent="0.3">
      <c r="L6225" s="26">
        <v>6216</v>
      </c>
      <c r="M6225" s="58">
        <v>18001501.192789048</v>
      </c>
      <c r="O6225" s="26">
        <v>6216</v>
      </c>
      <c r="P6225" s="58">
        <v>0</v>
      </c>
    </row>
    <row r="6226" spans="12:16" x14ac:dyDescent="0.3">
      <c r="L6226" s="26">
        <v>6217</v>
      </c>
      <c r="M6226" s="58">
        <v>0</v>
      </c>
      <c r="O6226" s="26">
        <v>6217</v>
      </c>
      <c r="P6226" s="58">
        <v>0</v>
      </c>
    </row>
    <row r="6227" spans="12:16" x14ac:dyDescent="0.3">
      <c r="L6227" s="26">
        <v>6218</v>
      </c>
      <c r="M6227" s="58">
        <v>0</v>
      </c>
      <c r="O6227" s="26">
        <v>6218</v>
      </c>
      <c r="P6227" s="58">
        <v>0</v>
      </c>
    </row>
    <row r="6228" spans="12:16" x14ac:dyDescent="0.3">
      <c r="L6228" s="26">
        <v>6219</v>
      </c>
      <c r="M6228" s="58">
        <v>31728928.217929028</v>
      </c>
      <c r="O6228" s="26">
        <v>6219</v>
      </c>
      <c r="P6228" s="58">
        <v>25974152.49396465</v>
      </c>
    </row>
    <row r="6229" spans="12:16" x14ac:dyDescent="0.3">
      <c r="L6229" s="26">
        <v>6220</v>
      </c>
      <c r="M6229" s="58">
        <v>0</v>
      </c>
      <c r="O6229" s="26">
        <v>6220</v>
      </c>
      <c r="P6229" s="58">
        <v>0</v>
      </c>
    </row>
    <row r="6230" spans="12:16" x14ac:dyDescent="0.3">
      <c r="L6230" s="26">
        <v>6221</v>
      </c>
      <c r="M6230" s="58">
        <v>0</v>
      </c>
      <c r="O6230" s="26">
        <v>6221</v>
      </c>
      <c r="P6230" s="58">
        <v>0</v>
      </c>
    </row>
    <row r="6231" spans="12:16" x14ac:dyDescent="0.3">
      <c r="L6231" s="26">
        <v>6222</v>
      </c>
      <c r="M6231" s="58">
        <v>16312362.524295622</v>
      </c>
      <c r="O6231" s="26">
        <v>6222</v>
      </c>
      <c r="P6231" s="58">
        <v>16312362.524295622</v>
      </c>
    </row>
    <row r="6232" spans="12:16" x14ac:dyDescent="0.3">
      <c r="L6232" s="26">
        <v>6223</v>
      </c>
      <c r="M6232" s="58">
        <v>21181892.612120964</v>
      </c>
      <c r="O6232" s="26">
        <v>6223</v>
      </c>
      <c r="P6232" s="58">
        <v>21181892.612120964</v>
      </c>
    </row>
    <row r="6233" spans="12:16" x14ac:dyDescent="0.3">
      <c r="L6233" s="26">
        <v>6224</v>
      </c>
      <c r="M6233" s="58">
        <v>0</v>
      </c>
      <c r="O6233" s="26">
        <v>6224</v>
      </c>
      <c r="P6233" s="58">
        <v>0</v>
      </c>
    </row>
    <row r="6234" spans="12:16" x14ac:dyDescent="0.3">
      <c r="L6234" s="26">
        <v>6225</v>
      </c>
      <c r="M6234" s="58">
        <v>20165979.037656564</v>
      </c>
      <c r="O6234" s="26">
        <v>6225</v>
      </c>
      <c r="P6234" s="58">
        <v>20165979.037656564</v>
      </c>
    </row>
    <row r="6235" spans="12:16" x14ac:dyDescent="0.3">
      <c r="L6235" s="26">
        <v>6226</v>
      </c>
      <c r="M6235" s="58">
        <v>0</v>
      </c>
      <c r="O6235" s="26">
        <v>6226</v>
      </c>
      <c r="P6235" s="58">
        <v>0</v>
      </c>
    </row>
    <row r="6236" spans="12:16" x14ac:dyDescent="0.3">
      <c r="L6236" s="26">
        <v>6227</v>
      </c>
      <c r="M6236" s="58">
        <v>0</v>
      </c>
      <c r="O6236" s="26">
        <v>6227</v>
      </c>
      <c r="P6236" s="58">
        <v>0</v>
      </c>
    </row>
    <row r="6237" spans="12:16" x14ac:dyDescent="0.3">
      <c r="L6237" s="26">
        <v>6228</v>
      </c>
      <c r="M6237" s="58">
        <v>0</v>
      </c>
      <c r="O6237" s="26">
        <v>6228</v>
      </c>
      <c r="P6237" s="58">
        <v>0</v>
      </c>
    </row>
    <row r="6238" spans="12:16" x14ac:dyDescent="0.3">
      <c r="L6238" s="26">
        <v>6229</v>
      </c>
      <c r="M6238" s="58">
        <v>0</v>
      </c>
      <c r="O6238" s="26">
        <v>6229</v>
      </c>
      <c r="P6238" s="58">
        <v>0</v>
      </c>
    </row>
    <row r="6239" spans="12:16" x14ac:dyDescent="0.3">
      <c r="L6239" s="26">
        <v>6230</v>
      </c>
      <c r="M6239" s="58">
        <v>27515138.904064417</v>
      </c>
      <c r="O6239" s="26">
        <v>6230</v>
      </c>
      <c r="P6239" s="58">
        <v>27515138.904064417</v>
      </c>
    </row>
    <row r="6240" spans="12:16" x14ac:dyDescent="0.3">
      <c r="L6240" s="26">
        <v>6231</v>
      </c>
      <c r="M6240" s="58">
        <v>13622133.585003769</v>
      </c>
      <c r="O6240" s="26">
        <v>6231</v>
      </c>
      <c r="P6240" s="58">
        <v>0</v>
      </c>
    </row>
    <row r="6241" spans="12:16" x14ac:dyDescent="0.3">
      <c r="L6241" s="26">
        <v>6232</v>
      </c>
      <c r="M6241" s="58">
        <v>0</v>
      </c>
      <c r="O6241" s="26">
        <v>6232</v>
      </c>
      <c r="P6241" s="58">
        <v>0</v>
      </c>
    </row>
    <row r="6242" spans="12:16" x14ac:dyDescent="0.3">
      <c r="L6242" s="26">
        <v>6233</v>
      </c>
      <c r="M6242" s="58">
        <v>0</v>
      </c>
      <c r="O6242" s="26">
        <v>6233</v>
      </c>
      <c r="P6242" s="58">
        <v>0</v>
      </c>
    </row>
    <row r="6243" spans="12:16" x14ac:dyDescent="0.3">
      <c r="L6243" s="26">
        <v>6234</v>
      </c>
      <c r="M6243" s="58">
        <v>19728467.549687393</v>
      </c>
      <c r="O6243" s="26">
        <v>6234</v>
      </c>
      <c r="P6243" s="58">
        <v>0</v>
      </c>
    </row>
    <row r="6244" spans="12:16" x14ac:dyDescent="0.3">
      <c r="L6244" s="26">
        <v>6235</v>
      </c>
      <c r="M6244" s="58">
        <v>8702314.4655992072</v>
      </c>
      <c r="O6244" s="26">
        <v>6235</v>
      </c>
      <c r="P6244" s="58">
        <v>0</v>
      </c>
    </row>
    <row r="6245" spans="12:16" x14ac:dyDescent="0.3">
      <c r="L6245" s="26">
        <v>6236</v>
      </c>
      <c r="M6245" s="58">
        <v>0</v>
      </c>
      <c r="O6245" s="26">
        <v>6236</v>
      </c>
      <c r="P6245" s="58">
        <v>0</v>
      </c>
    </row>
    <row r="6246" spans="12:16" x14ac:dyDescent="0.3">
      <c r="L6246" s="26">
        <v>6237</v>
      </c>
      <c r="M6246" s="58">
        <v>21840718.664500341</v>
      </c>
      <c r="O6246" s="26">
        <v>6237</v>
      </c>
      <c r="P6246" s="58">
        <v>21840718.664500341</v>
      </c>
    </row>
    <row r="6247" spans="12:16" x14ac:dyDescent="0.3">
      <c r="L6247" s="26">
        <v>6238</v>
      </c>
      <c r="M6247" s="58">
        <v>0</v>
      </c>
      <c r="O6247" s="26">
        <v>6238</v>
      </c>
      <c r="P6247" s="58">
        <v>0</v>
      </c>
    </row>
    <row r="6248" spans="12:16" x14ac:dyDescent="0.3">
      <c r="L6248" s="26">
        <v>6239</v>
      </c>
      <c r="M6248" s="58">
        <v>20824526.61677267</v>
      </c>
      <c r="O6248" s="26">
        <v>6239</v>
      </c>
      <c r="P6248" s="58">
        <v>20824526.61677267</v>
      </c>
    </row>
    <row r="6249" spans="12:16" x14ac:dyDescent="0.3">
      <c r="L6249" s="26">
        <v>6240</v>
      </c>
      <c r="M6249" s="58">
        <v>7586278.8106370363</v>
      </c>
      <c r="O6249" s="26">
        <v>6240</v>
      </c>
      <c r="P6249" s="58">
        <v>7586278.8106370363</v>
      </c>
    </row>
    <row r="6250" spans="12:16" x14ac:dyDescent="0.3">
      <c r="L6250" s="26">
        <v>6241</v>
      </c>
      <c r="M6250" s="58">
        <v>0</v>
      </c>
      <c r="O6250" s="26">
        <v>6241</v>
      </c>
      <c r="P6250" s="58">
        <v>0</v>
      </c>
    </row>
    <row r="6251" spans="12:16" x14ac:dyDescent="0.3">
      <c r="L6251" s="26">
        <v>6242</v>
      </c>
      <c r="M6251" s="58">
        <v>13324264.15044938</v>
      </c>
      <c r="O6251" s="26">
        <v>6242</v>
      </c>
      <c r="P6251" s="58">
        <v>13324264.15044938</v>
      </c>
    </row>
    <row r="6252" spans="12:16" x14ac:dyDescent="0.3">
      <c r="L6252" s="26">
        <v>6243</v>
      </c>
      <c r="M6252" s="58">
        <v>0</v>
      </c>
      <c r="O6252" s="26">
        <v>6243</v>
      </c>
      <c r="P6252" s="58">
        <v>0</v>
      </c>
    </row>
    <row r="6253" spans="12:16" x14ac:dyDescent="0.3">
      <c r="L6253" s="26">
        <v>6244</v>
      </c>
      <c r="M6253" s="58">
        <v>0</v>
      </c>
      <c r="O6253" s="26">
        <v>6244</v>
      </c>
      <c r="P6253" s="58">
        <v>0</v>
      </c>
    </row>
    <row r="6254" spans="12:16" x14ac:dyDescent="0.3">
      <c r="L6254" s="26">
        <v>6245</v>
      </c>
      <c r="M6254" s="58">
        <v>12105185.4332049</v>
      </c>
      <c r="O6254" s="26">
        <v>6245</v>
      </c>
      <c r="P6254" s="58">
        <v>0</v>
      </c>
    </row>
    <row r="6255" spans="12:16" x14ac:dyDescent="0.3">
      <c r="L6255" s="26">
        <v>6246</v>
      </c>
      <c r="M6255" s="58">
        <v>6940686.3270741701</v>
      </c>
      <c r="O6255" s="26">
        <v>6246</v>
      </c>
      <c r="P6255" s="58">
        <v>6940686.3270741701</v>
      </c>
    </row>
    <row r="6256" spans="12:16" x14ac:dyDescent="0.3">
      <c r="L6256" s="26">
        <v>6247</v>
      </c>
      <c r="M6256" s="58">
        <v>8104475.0817331662</v>
      </c>
      <c r="O6256" s="26">
        <v>6247</v>
      </c>
      <c r="P6256" s="58">
        <v>8104475.0817331662</v>
      </c>
    </row>
    <row r="6257" spans="12:16" x14ac:dyDescent="0.3">
      <c r="L6257" s="26">
        <v>6248</v>
      </c>
      <c r="M6257" s="58">
        <v>0</v>
      </c>
      <c r="O6257" s="26">
        <v>6248</v>
      </c>
      <c r="P6257" s="58">
        <v>0</v>
      </c>
    </row>
    <row r="6258" spans="12:16" x14ac:dyDescent="0.3">
      <c r="L6258" s="26">
        <v>6249</v>
      </c>
      <c r="M6258" s="58">
        <v>0</v>
      </c>
      <c r="O6258" s="26">
        <v>6249</v>
      </c>
      <c r="P6258" s="58">
        <v>0</v>
      </c>
    </row>
    <row r="6259" spans="12:16" x14ac:dyDescent="0.3">
      <c r="L6259" s="26">
        <v>6250</v>
      </c>
      <c r="M6259" s="58">
        <v>0</v>
      </c>
      <c r="O6259" s="26">
        <v>6250</v>
      </c>
      <c r="P6259" s="58">
        <v>0</v>
      </c>
    </row>
    <row r="6260" spans="12:16" x14ac:dyDescent="0.3">
      <c r="L6260" s="26">
        <v>6251</v>
      </c>
      <c r="M6260" s="58">
        <v>0</v>
      </c>
      <c r="O6260" s="26">
        <v>6251</v>
      </c>
      <c r="P6260" s="58">
        <v>0</v>
      </c>
    </row>
    <row r="6261" spans="12:16" x14ac:dyDescent="0.3">
      <c r="L6261" s="26">
        <v>6252</v>
      </c>
      <c r="M6261" s="58">
        <v>0</v>
      </c>
      <c r="O6261" s="26">
        <v>6252</v>
      </c>
      <c r="P6261" s="58">
        <v>0</v>
      </c>
    </row>
    <row r="6262" spans="12:16" x14ac:dyDescent="0.3">
      <c r="L6262" s="26">
        <v>6253</v>
      </c>
      <c r="M6262" s="58">
        <v>0</v>
      </c>
      <c r="O6262" s="26">
        <v>6253</v>
      </c>
      <c r="P6262" s="58">
        <v>0</v>
      </c>
    </row>
    <row r="6263" spans="12:16" x14ac:dyDescent="0.3">
      <c r="L6263" s="26">
        <v>6254</v>
      </c>
      <c r="M6263" s="58">
        <v>16734195.574004227</v>
      </c>
      <c r="O6263" s="26">
        <v>6254</v>
      </c>
      <c r="P6263" s="58">
        <v>16734195.574004227</v>
      </c>
    </row>
    <row r="6264" spans="12:16" x14ac:dyDescent="0.3">
      <c r="L6264" s="26">
        <v>6255</v>
      </c>
      <c r="M6264" s="58">
        <v>0</v>
      </c>
      <c r="O6264" s="26">
        <v>6255</v>
      </c>
      <c r="P6264" s="58">
        <v>0</v>
      </c>
    </row>
    <row r="6265" spans="12:16" x14ac:dyDescent="0.3">
      <c r="L6265" s="26">
        <v>6256</v>
      </c>
      <c r="M6265" s="58">
        <v>14490524.541297344</v>
      </c>
      <c r="O6265" s="26">
        <v>6256</v>
      </c>
      <c r="P6265" s="58">
        <v>0</v>
      </c>
    </row>
    <row r="6266" spans="12:16" x14ac:dyDescent="0.3">
      <c r="L6266" s="26">
        <v>6257</v>
      </c>
      <c r="M6266" s="58">
        <v>0</v>
      </c>
      <c r="O6266" s="26">
        <v>6257</v>
      </c>
      <c r="P6266" s="58">
        <v>0</v>
      </c>
    </row>
    <row r="6267" spans="12:16" x14ac:dyDescent="0.3">
      <c r="L6267" s="26">
        <v>6258</v>
      </c>
      <c r="M6267" s="58">
        <v>26525668.671329863</v>
      </c>
      <c r="O6267" s="26">
        <v>6258</v>
      </c>
      <c r="P6267" s="58">
        <v>0</v>
      </c>
    </row>
    <row r="6268" spans="12:16" x14ac:dyDescent="0.3">
      <c r="L6268" s="26">
        <v>6259</v>
      </c>
      <c r="M6268" s="58">
        <v>6776270.9612590428</v>
      </c>
      <c r="O6268" s="26">
        <v>6259</v>
      </c>
      <c r="P6268" s="58">
        <v>6776270.9612590428</v>
      </c>
    </row>
    <row r="6269" spans="12:16" x14ac:dyDescent="0.3">
      <c r="L6269" s="26">
        <v>6260</v>
      </c>
      <c r="M6269" s="58">
        <v>0</v>
      </c>
      <c r="O6269" s="26">
        <v>6260</v>
      </c>
      <c r="P6269" s="58">
        <v>0</v>
      </c>
    </row>
    <row r="6270" spans="12:16" x14ac:dyDescent="0.3">
      <c r="L6270" s="26">
        <v>6261</v>
      </c>
      <c r="M6270" s="58">
        <v>23607535.947056726</v>
      </c>
      <c r="O6270" s="26">
        <v>6261</v>
      </c>
      <c r="P6270" s="58">
        <v>23607535.947056726</v>
      </c>
    </row>
    <row r="6271" spans="12:16" x14ac:dyDescent="0.3">
      <c r="L6271" s="26">
        <v>6262</v>
      </c>
      <c r="M6271" s="58">
        <v>21866805.544297025</v>
      </c>
      <c r="O6271" s="26">
        <v>6262</v>
      </c>
      <c r="P6271" s="58">
        <v>21866805.544297025</v>
      </c>
    </row>
    <row r="6272" spans="12:16" x14ac:dyDescent="0.3">
      <c r="L6272" s="26">
        <v>6263</v>
      </c>
      <c r="M6272" s="58">
        <v>4481383.7593595525</v>
      </c>
      <c r="O6272" s="26">
        <v>6263</v>
      </c>
      <c r="P6272" s="58">
        <v>0</v>
      </c>
    </row>
    <row r="6273" spans="12:16" x14ac:dyDescent="0.3">
      <c r="L6273" s="26">
        <v>6264</v>
      </c>
      <c r="M6273" s="58">
        <v>21441528.114432946</v>
      </c>
      <c r="O6273" s="26">
        <v>6264</v>
      </c>
      <c r="P6273" s="58">
        <v>21441528.114432946</v>
      </c>
    </row>
    <row r="6274" spans="12:16" x14ac:dyDescent="0.3">
      <c r="L6274" s="26">
        <v>6265</v>
      </c>
      <c r="M6274" s="58">
        <v>0</v>
      </c>
      <c r="O6274" s="26">
        <v>6265</v>
      </c>
      <c r="P6274" s="58">
        <v>0</v>
      </c>
    </row>
    <row r="6275" spans="12:16" x14ac:dyDescent="0.3">
      <c r="L6275" s="26">
        <v>6266</v>
      </c>
      <c r="M6275" s="58">
        <v>0</v>
      </c>
      <c r="O6275" s="26">
        <v>6266</v>
      </c>
      <c r="P6275" s="58">
        <v>0</v>
      </c>
    </row>
    <row r="6276" spans="12:16" x14ac:dyDescent="0.3">
      <c r="L6276" s="26">
        <v>6267</v>
      </c>
      <c r="M6276" s="58">
        <v>31359622.557378702</v>
      </c>
      <c r="O6276" s="26">
        <v>6267</v>
      </c>
      <c r="P6276" s="58">
        <v>19525676.849637546</v>
      </c>
    </row>
    <row r="6277" spans="12:16" x14ac:dyDescent="0.3">
      <c r="L6277" s="26">
        <v>6268</v>
      </c>
      <c r="M6277" s="58">
        <v>8163249.4354785448</v>
      </c>
      <c r="O6277" s="26">
        <v>6268</v>
      </c>
      <c r="P6277" s="58">
        <v>0</v>
      </c>
    </row>
    <row r="6278" spans="12:16" x14ac:dyDescent="0.3">
      <c r="L6278" s="26">
        <v>6269</v>
      </c>
      <c r="M6278" s="58">
        <v>34540778.52642066</v>
      </c>
      <c r="O6278" s="26">
        <v>6269</v>
      </c>
      <c r="P6278" s="58">
        <v>24757020.111653488</v>
      </c>
    </row>
    <row r="6279" spans="12:16" x14ac:dyDescent="0.3">
      <c r="L6279" s="26">
        <v>6270</v>
      </c>
      <c r="M6279" s="58">
        <v>0</v>
      </c>
      <c r="O6279" s="26">
        <v>6270</v>
      </c>
      <c r="P6279" s="58">
        <v>0</v>
      </c>
    </row>
    <row r="6280" spans="12:16" x14ac:dyDescent="0.3">
      <c r="L6280" s="26">
        <v>6271</v>
      </c>
      <c r="M6280" s="58">
        <v>4316779.9180443184</v>
      </c>
      <c r="O6280" s="26">
        <v>6271</v>
      </c>
      <c r="P6280" s="58">
        <v>4316779.9180443184</v>
      </c>
    </row>
    <row r="6281" spans="12:16" x14ac:dyDescent="0.3">
      <c r="L6281" s="26">
        <v>6272</v>
      </c>
      <c r="M6281" s="58">
        <v>0</v>
      </c>
      <c r="O6281" s="26">
        <v>6272</v>
      </c>
      <c r="P6281" s="58">
        <v>0</v>
      </c>
    </row>
    <row r="6282" spans="12:16" x14ac:dyDescent="0.3">
      <c r="L6282" s="26">
        <v>6273</v>
      </c>
      <c r="M6282" s="58">
        <v>0</v>
      </c>
      <c r="O6282" s="26">
        <v>6273</v>
      </c>
      <c r="P6282" s="58">
        <v>0</v>
      </c>
    </row>
    <row r="6283" spans="12:16" x14ac:dyDescent="0.3">
      <c r="L6283" s="26">
        <v>6274</v>
      </c>
      <c r="M6283" s="58">
        <v>9116390.5777801294</v>
      </c>
      <c r="O6283" s="26">
        <v>6274</v>
      </c>
      <c r="P6283" s="58">
        <v>9116390.5777801294</v>
      </c>
    </row>
    <row r="6284" spans="12:16" x14ac:dyDescent="0.3">
      <c r="L6284" s="26">
        <v>6275</v>
      </c>
      <c r="M6284" s="58">
        <v>0</v>
      </c>
      <c r="O6284" s="26">
        <v>6275</v>
      </c>
      <c r="P6284" s="58">
        <v>0</v>
      </c>
    </row>
    <row r="6285" spans="12:16" x14ac:dyDescent="0.3">
      <c r="L6285" s="26">
        <v>6276</v>
      </c>
      <c r="M6285" s="58">
        <v>9128314.4649477024</v>
      </c>
      <c r="O6285" s="26">
        <v>6276</v>
      </c>
      <c r="P6285" s="58">
        <v>9128314.4649477024</v>
      </c>
    </row>
    <row r="6286" spans="12:16" x14ac:dyDescent="0.3">
      <c r="L6286" s="26">
        <v>6277</v>
      </c>
      <c r="M6286" s="58">
        <v>0</v>
      </c>
      <c r="O6286" s="26">
        <v>6277</v>
      </c>
      <c r="P6286" s="58">
        <v>0</v>
      </c>
    </row>
    <row r="6287" spans="12:16" x14ac:dyDescent="0.3">
      <c r="L6287" s="26">
        <v>6278</v>
      </c>
      <c r="M6287" s="58">
        <v>11508279.491779014</v>
      </c>
      <c r="O6287" s="26">
        <v>6278</v>
      </c>
      <c r="P6287" s="58">
        <v>11508279.491779014</v>
      </c>
    </row>
    <row r="6288" spans="12:16" x14ac:dyDescent="0.3">
      <c r="L6288" s="26">
        <v>6279</v>
      </c>
      <c r="M6288" s="58">
        <v>0</v>
      </c>
      <c r="O6288" s="26">
        <v>6279</v>
      </c>
      <c r="P6288" s="58">
        <v>0</v>
      </c>
    </row>
    <row r="6289" spans="12:16" x14ac:dyDescent="0.3">
      <c r="L6289" s="26">
        <v>6280</v>
      </c>
      <c r="M6289" s="58">
        <v>13182587.538894249</v>
      </c>
      <c r="O6289" s="26">
        <v>6280</v>
      </c>
      <c r="P6289" s="58">
        <v>13182587.538894249</v>
      </c>
    </row>
    <row r="6290" spans="12:16" x14ac:dyDescent="0.3">
      <c r="L6290" s="26">
        <v>6281</v>
      </c>
      <c r="M6290" s="58">
        <v>4743435.4472256936</v>
      </c>
      <c r="O6290" s="26">
        <v>6281</v>
      </c>
      <c r="P6290" s="58">
        <v>4743435.4472256936</v>
      </c>
    </row>
    <row r="6291" spans="12:16" x14ac:dyDescent="0.3">
      <c r="L6291" s="26">
        <v>6282</v>
      </c>
      <c r="M6291" s="58">
        <v>8013622.2536021853</v>
      </c>
      <c r="O6291" s="26">
        <v>6282</v>
      </c>
      <c r="P6291" s="58">
        <v>8013622.2536021853</v>
      </c>
    </row>
    <row r="6292" spans="12:16" x14ac:dyDescent="0.3">
      <c r="L6292" s="26">
        <v>6283</v>
      </c>
      <c r="M6292" s="58">
        <v>0</v>
      </c>
      <c r="O6292" s="26">
        <v>6283</v>
      </c>
      <c r="P6292" s="58">
        <v>0</v>
      </c>
    </row>
    <row r="6293" spans="12:16" x14ac:dyDescent="0.3">
      <c r="L6293" s="26">
        <v>6284</v>
      </c>
      <c r="M6293" s="58">
        <v>18588687.382708043</v>
      </c>
      <c r="O6293" s="26">
        <v>6284</v>
      </c>
      <c r="P6293" s="58">
        <v>18588687.382708043</v>
      </c>
    </row>
    <row r="6294" spans="12:16" x14ac:dyDescent="0.3">
      <c r="L6294" s="26">
        <v>6285</v>
      </c>
      <c r="M6294" s="58">
        <v>15510651.153354233</v>
      </c>
      <c r="O6294" s="26">
        <v>6285</v>
      </c>
      <c r="P6294" s="58">
        <v>15510651.153354233</v>
      </c>
    </row>
    <row r="6295" spans="12:16" x14ac:dyDescent="0.3">
      <c r="L6295" s="26">
        <v>6286</v>
      </c>
      <c r="M6295" s="58">
        <v>36200977.166782148</v>
      </c>
      <c r="O6295" s="26">
        <v>6286</v>
      </c>
      <c r="P6295" s="58">
        <v>36200977.166782148</v>
      </c>
    </row>
    <row r="6296" spans="12:16" x14ac:dyDescent="0.3">
      <c r="L6296" s="26">
        <v>6287</v>
      </c>
      <c r="M6296" s="58">
        <v>11583191.650248945</v>
      </c>
      <c r="O6296" s="26">
        <v>6287</v>
      </c>
      <c r="P6296" s="58">
        <v>11583191.650248945</v>
      </c>
    </row>
    <row r="6297" spans="12:16" x14ac:dyDescent="0.3">
      <c r="L6297" s="26">
        <v>6288</v>
      </c>
      <c r="M6297" s="58">
        <v>9356147.4422737546</v>
      </c>
      <c r="O6297" s="26">
        <v>6288</v>
      </c>
      <c r="P6297" s="58">
        <v>9356147.4422737546</v>
      </c>
    </row>
    <row r="6298" spans="12:16" x14ac:dyDescent="0.3">
      <c r="L6298" s="26">
        <v>6289</v>
      </c>
      <c r="M6298" s="58">
        <v>0</v>
      </c>
      <c r="O6298" s="26">
        <v>6289</v>
      </c>
      <c r="P6298" s="58">
        <v>0</v>
      </c>
    </row>
    <row r="6299" spans="12:16" x14ac:dyDescent="0.3">
      <c r="L6299" s="26">
        <v>6290</v>
      </c>
      <c r="M6299" s="58">
        <v>14976355.170731446</v>
      </c>
      <c r="O6299" s="26">
        <v>6290</v>
      </c>
      <c r="P6299" s="58">
        <v>14976355.170731446</v>
      </c>
    </row>
    <row r="6300" spans="12:16" x14ac:dyDescent="0.3">
      <c r="L6300" s="26">
        <v>6291</v>
      </c>
      <c r="M6300" s="58">
        <v>8624346.4648648258</v>
      </c>
      <c r="O6300" s="26">
        <v>6291</v>
      </c>
      <c r="P6300" s="58">
        <v>0</v>
      </c>
    </row>
    <row r="6301" spans="12:16" x14ac:dyDescent="0.3">
      <c r="L6301" s="26">
        <v>6292</v>
      </c>
      <c r="M6301" s="58">
        <v>12544361.600513438</v>
      </c>
      <c r="O6301" s="26">
        <v>6292</v>
      </c>
      <c r="P6301" s="58">
        <v>12544361.600513438</v>
      </c>
    </row>
    <row r="6302" spans="12:16" x14ac:dyDescent="0.3">
      <c r="L6302" s="26">
        <v>6293</v>
      </c>
      <c r="M6302" s="58">
        <v>0</v>
      </c>
      <c r="O6302" s="26">
        <v>6293</v>
      </c>
      <c r="P6302" s="58">
        <v>0</v>
      </c>
    </row>
    <row r="6303" spans="12:16" x14ac:dyDescent="0.3">
      <c r="L6303" s="26">
        <v>6294</v>
      </c>
      <c r="M6303" s="58">
        <v>8075006.7054921817</v>
      </c>
      <c r="O6303" s="26">
        <v>6294</v>
      </c>
      <c r="P6303" s="58">
        <v>8075006.7054921817</v>
      </c>
    </row>
    <row r="6304" spans="12:16" x14ac:dyDescent="0.3">
      <c r="L6304" s="26">
        <v>6295</v>
      </c>
      <c r="M6304" s="58">
        <v>0</v>
      </c>
      <c r="O6304" s="26">
        <v>6295</v>
      </c>
      <c r="P6304" s="58">
        <v>0</v>
      </c>
    </row>
    <row r="6305" spans="12:16" x14ac:dyDescent="0.3">
      <c r="L6305" s="26">
        <v>6296</v>
      </c>
      <c r="M6305" s="58">
        <v>33590330.671717808</v>
      </c>
      <c r="O6305" s="26">
        <v>6296</v>
      </c>
      <c r="P6305" s="58">
        <v>33590330.671717808</v>
      </c>
    </row>
    <row r="6306" spans="12:16" x14ac:dyDescent="0.3">
      <c r="L6306" s="26">
        <v>6297</v>
      </c>
      <c r="M6306" s="58">
        <v>0</v>
      </c>
      <c r="O6306" s="26">
        <v>6297</v>
      </c>
      <c r="P6306" s="58">
        <v>0</v>
      </c>
    </row>
    <row r="6307" spans="12:16" x14ac:dyDescent="0.3">
      <c r="L6307" s="26">
        <v>6298</v>
      </c>
      <c r="M6307" s="58">
        <v>0</v>
      </c>
      <c r="O6307" s="26">
        <v>6298</v>
      </c>
      <c r="P6307" s="58">
        <v>0</v>
      </c>
    </row>
    <row r="6308" spans="12:16" x14ac:dyDescent="0.3">
      <c r="L6308" s="26">
        <v>6299</v>
      </c>
      <c r="M6308" s="58">
        <v>15098907.63663628</v>
      </c>
      <c r="O6308" s="26">
        <v>6299</v>
      </c>
      <c r="P6308" s="58">
        <v>15098907.63663628</v>
      </c>
    </row>
    <row r="6309" spans="12:16" x14ac:dyDescent="0.3">
      <c r="L6309" s="26">
        <v>6300</v>
      </c>
      <c r="M6309" s="58">
        <v>0</v>
      </c>
      <c r="O6309" s="26">
        <v>6300</v>
      </c>
      <c r="P6309" s="58">
        <v>0</v>
      </c>
    </row>
    <row r="6310" spans="12:16" x14ac:dyDescent="0.3">
      <c r="L6310" s="26">
        <v>6301</v>
      </c>
      <c r="M6310" s="58">
        <v>9141920.7584643345</v>
      </c>
      <c r="O6310" s="26">
        <v>6301</v>
      </c>
      <c r="P6310" s="58">
        <v>9141920.7584643345</v>
      </c>
    </row>
    <row r="6311" spans="12:16" x14ac:dyDescent="0.3">
      <c r="L6311" s="26">
        <v>6302</v>
      </c>
      <c r="M6311" s="58">
        <v>20386409.997167788</v>
      </c>
      <c r="O6311" s="26">
        <v>6302</v>
      </c>
      <c r="P6311" s="58">
        <v>0</v>
      </c>
    </row>
    <row r="6312" spans="12:16" x14ac:dyDescent="0.3">
      <c r="L6312" s="26">
        <v>6303</v>
      </c>
      <c r="M6312" s="58">
        <v>19483758.992973242</v>
      </c>
      <c r="O6312" s="26">
        <v>6303</v>
      </c>
      <c r="P6312" s="58">
        <v>19483758.992973242</v>
      </c>
    </row>
    <row r="6313" spans="12:16" x14ac:dyDescent="0.3">
      <c r="L6313" s="26">
        <v>6304</v>
      </c>
      <c r="M6313" s="58">
        <v>7847164.215839291</v>
      </c>
      <c r="O6313" s="26">
        <v>6304</v>
      </c>
      <c r="P6313" s="58">
        <v>7847164.215839291</v>
      </c>
    </row>
    <row r="6314" spans="12:16" x14ac:dyDescent="0.3">
      <c r="L6314" s="26">
        <v>6305</v>
      </c>
      <c r="M6314" s="58">
        <v>29100173.649455868</v>
      </c>
      <c r="O6314" s="26">
        <v>6305</v>
      </c>
      <c r="P6314" s="58">
        <v>29100173.649455868</v>
      </c>
    </row>
    <row r="6315" spans="12:16" x14ac:dyDescent="0.3">
      <c r="L6315" s="26">
        <v>6306</v>
      </c>
      <c r="M6315" s="58">
        <v>0</v>
      </c>
      <c r="O6315" s="26">
        <v>6306</v>
      </c>
      <c r="P6315" s="58">
        <v>0</v>
      </c>
    </row>
    <row r="6316" spans="12:16" x14ac:dyDescent="0.3">
      <c r="L6316" s="26">
        <v>6307</v>
      </c>
      <c r="M6316" s="58">
        <v>16842101.468039766</v>
      </c>
      <c r="O6316" s="26">
        <v>6307</v>
      </c>
      <c r="P6316" s="58">
        <v>16842101.468039766</v>
      </c>
    </row>
    <row r="6317" spans="12:16" x14ac:dyDescent="0.3">
      <c r="L6317" s="26">
        <v>6308</v>
      </c>
      <c r="M6317" s="58">
        <v>7041036.3960064994</v>
      </c>
      <c r="O6317" s="26">
        <v>6308</v>
      </c>
      <c r="P6317" s="58">
        <v>0</v>
      </c>
    </row>
    <row r="6318" spans="12:16" x14ac:dyDescent="0.3">
      <c r="L6318" s="26">
        <v>6309</v>
      </c>
      <c r="M6318" s="58">
        <v>21993740.965023063</v>
      </c>
      <c r="O6318" s="26">
        <v>6309</v>
      </c>
      <c r="P6318" s="58">
        <v>21993740.965023063</v>
      </c>
    </row>
    <row r="6319" spans="12:16" x14ac:dyDescent="0.3">
      <c r="L6319" s="26">
        <v>6310</v>
      </c>
      <c r="M6319" s="58">
        <v>23526781.970442906</v>
      </c>
      <c r="O6319" s="26">
        <v>6310</v>
      </c>
      <c r="P6319" s="58">
        <v>0</v>
      </c>
    </row>
    <row r="6320" spans="12:16" x14ac:dyDescent="0.3">
      <c r="L6320" s="26">
        <v>6311</v>
      </c>
      <c r="M6320" s="58">
        <v>6994360.7776835561</v>
      </c>
      <c r="O6320" s="26">
        <v>6311</v>
      </c>
      <c r="P6320" s="58">
        <v>6994360.7776835561</v>
      </c>
    </row>
    <row r="6321" spans="12:16" x14ac:dyDescent="0.3">
      <c r="L6321" s="26">
        <v>6312</v>
      </c>
      <c r="M6321" s="58">
        <v>0</v>
      </c>
      <c r="O6321" s="26">
        <v>6312</v>
      </c>
      <c r="P6321" s="58">
        <v>0</v>
      </c>
    </row>
    <row r="6322" spans="12:16" x14ac:dyDescent="0.3">
      <c r="L6322" s="26">
        <v>6313</v>
      </c>
      <c r="M6322" s="58">
        <v>0</v>
      </c>
      <c r="O6322" s="26">
        <v>6313</v>
      </c>
      <c r="P6322" s="58">
        <v>0</v>
      </c>
    </row>
    <row r="6323" spans="12:16" x14ac:dyDescent="0.3">
      <c r="L6323" s="26">
        <v>6314</v>
      </c>
      <c r="M6323" s="58">
        <v>0</v>
      </c>
      <c r="O6323" s="26">
        <v>6314</v>
      </c>
      <c r="P6323" s="58">
        <v>0</v>
      </c>
    </row>
    <row r="6324" spans="12:16" x14ac:dyDescent="0.3">
      <c r="L6324" s="26">
        <v>6315</v>
      </c>
      <c r="M6324" s="58">
        <v>23789117.075890791</v>
      </c>
      <c r="O6324" s="26">
        <v>6315</v>
      </c>
      <c r="P6324" s="58">
        <v>23789117.075890791</v>
      </c>
    </row>
    <row r="6325" spans="12:16" x14ac:dyDescent="0.3">
      <c r="L6325" s="26">
        <v>6316</v>
      </c>
      <c r="M6325" s="58">
        <v>0</v>
      </c>
      <c r="O6325" s="26">
        <v>6316</v>
      </c>
      <c r="P6325" s="58">
        <v>0</v>
      </c>
    </row>
    <row r="6326" spans="12:16" x14ac:dyDescent="0.3">
      <c r="L6326" s="26">
        <v>6317</v>
      </c>
      <c r="M6326" s="58">
        <v>0</v>
      </c>
      <c r="O6326" s="26">
        <v>6317</v>
      </c>
      <c r="P6326" s="58">
        <v>0</v>
      </c>
    </row>
    <row r="6327" spans="12:16" x14ac:dyDescent="0.3">
      <c r="L6327" s="26">
        <v>6318</v>
      </c>
      <c r="M6327" s="58">
        <v>0</v>
      </c>
      <c r="O6327" s="26">
        <v>6318</v>
      </c>
      <c r="P6327" s="58">
        <v>0</v>
      </c>
    </row>
    <row r="6328" spans="12:16" x14ac:dyDescent="0.3">
      <c r="L6328" s="26">
        <v>6319</v>
      </c>
      <c r="M6328" s="58">
        <v>0</v>
      </c>
      <c r="O6328" s="26">
        <v>6319</v>
      </c>
      <c r="P6328" s="58">
        <v>0</v>
      </c>
    </row>
    <row r="6329" spans="12:16" x14ac:dyDescent="0.3">
      <c r="L6329" s="26">
        <v>6320</v>
      </c>
      <c r="M6329" s="58">
        <v>0</v>
      </c>
      <c r="O6329" s="26">
        <v>6320</v>
      </c>
      <c r="P6329" s="58">
        <v>0</v>
      </c>
    </row>
    <row r="6330" spans="12:16" x14ac:dyDescent="0.3">
      <c r="L6330" s="26">
        <v>6321</v>
      </c>
      <c r="M6330" s="58">
        <v>0</v>
      </c>
      <c r="O6330" s="26">
        <v>6321</v>
      </c>
      <c r="P6330" s="58">
        <v>0</v>
      </c>
    </row>
    <row r="6331" spans="12:16" x14ac:dyDescent="0.3">
      <c r="L6331" s="26">
        <v>6322</v>
      </c>
      <c r="M6331" s="58">
        <v>36248137.533184327</v>
      </c>
      <c r="O6331" s="26">
        <v>6322</v>
      </c>
      <c r="P6331" s="58">
        <v>36248137.533184327</v>
      </c>
    </row>
    <row r="6332" spans="12:16" x14ac:dyDescent="0.3">
      <c r="L6332" s="26">
        <v>6323</v>
      </c>
      <c r="M6332" s="58">
        <v>12215984.150562666</v>
      </c>
      <c r="O6332" s="26">
        <v>6323</v>
      </c>
      <c r="P6332" s="58">
        <v>12215984.150562666</v>
      </c>
    </row>
    <row r="6333" spans="12:16" x14ac:dyDescent="0.3">
      <c r="L6333" s="26">
        <v>6324</v>
      </c>
      <c r="M6333" s="58">
        <v>0</v>
      </c>
      <c r="O6333" s="26">
        <v>6324</v>
      </c>
      <c r="P6333" s="58">
        <v>0</v>
      </c>
    </row>
    <row r="6334" spans="12:16" x14ac:dyDescent="0.3">
      <c r="L6334" s="26">
        <v>6325</v>
      </c>
      <c r="M6334" s="58">
        <v>0</v>
      </c>
      <c r="O6334" s="26">
        <v>6325</v>
      </c>
      <c r="P6334" s="58">
        <v>0</v>
      </c>
    </row>
    <row r="6335" spans="12:16" x14ac:dyDescent="0.3">
      <c r="L6335" s="26">
        <v>6326</v>
      </c>
      <c r="M6335" s="58">
        <v>10060515.64146095</v>
      </c>
      <c r="O6335" s="26">
        <v>6326</v>
      </c>
      <c r="P6335" s="58">
        <v>10060515.64146095</v>
      </c>
    </row>
    <row r="6336" spans="12:16" x14ac:dyDescent="0.3">
      <c r="L6336" s="26">
        <v>6327</v>
      </c>
      <c r="M6336" s="58">
        <v>0</v>
      </c>
      <c r="O6336" s="26">
        <v>6327</v>
      </c>
      <c r="P6336" s="58">
        <v>0</v>
      </c>
    </row>
    <row r="6337" spans="12:16" x14ac:dyDescent="0.3">
      <c r="L6337" s="26">
        <v>6328</v>
      </c>
      <c r="M6337" s="58">
        <v>11036373.906417442</v>
      </c>
      <c r="O6337" s="26">
        <v>6328</v>
      </c>
      <c r="P6337" s="58">
        <v>11036373.906417442</v>
      </c>
    </row>
    <row r="6338" spans="12:16" x14ac:dyDescent="0.3">
      <c r="L6338" s="26">
        <v>6329</v>
      </c>
      <c r="M6338" s="58">
        <v>17523307.053066872</v>
      </c>
      <c r="O6338" s="26">
        <v>6329</v>
      </c>
      <c r="P6338" s="58">
        <v>17523307.053066872</v>
      </c>
    </row>
    <row r="6339" spans="12:16" x14ac:dyDescent="0.3">
      <c r="L6339" s="26">
        <v>6330</v>
      </c>
      <c r="M6339" s="58">
        <v>8299469.0847411873</v>
      </c>
      <c r="O6339" s="26">
        <v>6330</v>
      </c>
      <c r="P6339" s="58">
        <v>0</v>
      </c>
    </row>
    <row r="6340" spans="12:16" x14ac:dyDescent="0.3">
      <c r="L6340" s="26">
        <v>6331</v>
      </c>
      <c r="M6340" s="58">
        <v>11445095.971027879</v>
      </c>
      <c r="O6340" s="26">
        <v>6331</v>
      </c>
      <c r="P6340" s="58">
        <v>11445095.971027879</v>
      </c>
    </row>
    <row r="6341" spans="12:16" x14ac:dyDescent="0.3">
      <c r="L6341" s="26">
        <v>6332</v>
      </c>
      <c r="M6341" s="58">
        <v>11137861.028095564</v>
      </c>
      <c r="O6341" s="26">
        <v>6332</v>
      </c>
      <c r="P6341" s="58">
        <v>11137861.028095564</v>
      </c>
    </row>
    <row r="6342" spans="12:16" x14ac:dyDescent="0.3">
      <c r="L6342" s="26">
        <v>6333</v>
      </c>
      <c r="M6342" s="58">
        <v>6120060.8234425634</v>
      </c>
      <c r="O6342" s="26">
        <v>6333</v>
      </c>
      <c r="P6342" s="58">
        <v>6120060.8234425634</v>
      </c>
    </row>
    <row r="6343" spans="12:16" x14ac:dyDescent="0.3">
      <c r="L6343" s="26">
        <v>6334</v>
      </c>
      <c r="M6343" s="58">
        <v>11385401.581374576</v>
      </c>
      <c r="O6343" s="26">
        <v>6334</v>
      </c>
      <c r="P6343" s="58">
        <v>11385401.581374576</v>
      </c>
    </row>
    <row r="6344" spans="12:16" x14ac:dyDescent="0.3">
      <c r="L6344" s="26">
        <v>6335</v>
      </c>
      <c r="M6344" s="58">
        <v>31377035.118905738</v>
      </c>
      <c r="O6344" s="26">
        <v>6335</v>
      </c>
      <c r="P6344" s="58">
        <v>31377035.118905738</v>
      </c>
    </row>
    <row r="6345" spans="12:16" x14ac:dyDescent="0.3">
      <c r="L6345" s="26">
        <v>6336</v>
      </c>
      <c r="M6345" s="58">
        <v>9013944.5290871225</v>
      </c>
      <c r="O6345" s="26">
        <v>6336</v>
      </c>
      <c r="P6345" s="58">
        <v>9013944.5290871225</v>
      </c>
    </row>
    <row r="6346" spans="12:16" x14ac:dyDescent="0.3">
      <c r="L6346" s="26">
        <v>6337</v>
      </c>
      <c r="M6346" s="58">
        <v>0</v>
      </c>
      <c r="O6346" s="26">
        <v>6337</v>
      </c>
      <c r="P6346" s="58">
        <v>0</v>
      </c>
    </row>
    <row r="6347" spans="12:16" x14ac:dyDescent="0.3">
      <c r="L6347" s="26">
        <v>6338</v>
      </c>
      <c r="M6347" s="58">
        <v>0</v>
      </c>
      <c r="O6347" s="26">
        <v>6338</v>
      </c>
      <c r="P6347" s="58">
        <v>0</v>
      </c>
    </row>
    <row r="6348" spans="12:16" x14ac:dyDescent="0.3">
      <c r="L6348" s="26">
        <v>6339</v>
      </c>
      <c r="M6348" s="58">
        <v>12538953.307958897</v>
      </c>
      <c r="O6348" s="26">
        <v>6339</v>
      </c>
      <c r="P6348" s="58">
        <v>12538953.307958897</v>
      </c>
    </row>
    <row r="6349" spans="12:16" x14ac:dyDescent="0.3">
      <c r="L6349" s="26">
        <v>6340</v>
      </c>
      <c r="M6349" s="58">
        <v>29141093.332068078</v>
      </c>
      <c r="O6349" s="26">
        <v>6340</v>
      </c>
      <c r="P6349" s="58">
        <v>29141093.332068078</v>
      </c>
    </row>
    <row r="6350" spans="12:16" x14ac:dyDescent="0.3">
      <c r="L6350" s="26">
        <v>6341</v>
      </c>
      <c r="M6350" s="58">
        <v>0</v>
      </c>
      <c r="O6350" s="26">
        <v>6341</v>
      </c>
      <c r="P6350" s="58">
        <v>0</v>
      </c>
    </row>
    <row r="6351" spans="12:16" x14ac:dyDescent="0.3">
      <c r="L6351" s="26">
        <v>6342</v>
      </c>
      <c r="M6351" s="58">
        <v>5318780.0970842401</v>
      </c>
      <c r="O6351" s="26">
        <v>6342</v>
      </c>
      <c r="P6351" s="58">
        <v>5318780.0970842401</v>
      </c>
    </row>
    <row r="6352" spans="12:16" x14ac:dyDescent="0.3">
      <c r="L6352" s="26">
        <v>6343</v>
      </c>
      <c r="M6352" s="58">
        <v>19786422.585215755</v>
      </c>
      <c r="O6352" s="26">
        <v>6343</v>
      </c>
      <c r="P6352" s="58">
        <v>8489117.7022522055</v>
      </c>
    </row>
    <row r="6353" spans="12:16" x14ac:dyDescent="0.3">
      <c r="L6353" s="26">
        <v>6344</v>
      </c>
      <c r="M6353" s="58">
        <v>0</v>
      </c>
      <c r="O6353" s="26">
        <v>6344</v>
      </c>
      <c r="P6353" s="58">
        <v>0</v>
      </c>
    </row>
    <row r="6354" spans="12:16" x14ac:dyDescent="0.3">
      <c r="L6354" s="26">
        <v>6345</v>
      </c>
      <c r="M6354" s="58">
        <v>0</v>
      </c>
      <c r="O6354" s="26">
        <v>6345</v>
      </c>
      <c r="P6354" s="58">
        <v>0</v>
      </c>
    </row>
    <row r="6355" spans="12:16" x14ac:dyDescent="0.3">
      <c r="L6355" s="26">
        <v>6346</v>
      </c>
      <c r="M6355" s="58">
        <v>7210728.8783686133</v>
      </c>
      <c r="O6355" s="26">
        <v>6346</v>
      </c>
      <c r="P6355" s="58">
        <v>7210728.8783686133</v>
      </c>
    </row>
    <row r="6356" spans="12:16" x14ac:dyDescent="0.3">
      <c r="L6356" s="26">
        <v>6347</v>
      </c>
      <c r="M6356" s="58">
        <v>0</v>
      </c>
      <c r="O6356" s="26">
        <v>6347</v>
      </c>
      <c r="P6356" s="58">
        <v>0</v>
      </c>
    </row>
    <row r="6357" spans="12:16" x14ac:dyDescent="0.3">
      <c r="L6357" s="26">
        <v>6348</v>
      </c>
      <c r="M6357" s="58">
        <v>0</v>
      </c>
      <c r="O6357" s="26">
        <v>6348</v>
      </c>
      <c r="P6357" s="58">
        <v>0</v>
      </c>
    </row>
    <row r="6358" spans="12:16" x14ac:dyDescent="0.3">
      <c r="L6358" s="26">
        <v>6349</v>
      </c>
      <c r="M6358" s="58">
        <v>0</v>
      </c>
      <c r="O6358" s="26">
        <v>6349</v>
      </c>
      <c r="P6358" s="58">
        <v>0</v>
      </c>
    </row>
    <row r="6359" spans="12:16" x14ac:dyDescent="0.3">
      <c r="L6359" s="26">
        <v>6350</v>
      </c>
      <c r="M6359" s="58">
        <v>11445496.452936079</v>
      </c>
      <c r="O6359" s="26">
        <v>6350</v>
      </c>
      <c r="P6359" s="58">
        <v>11445496.452936079</v>
      </c>
    </row>
    <row r="6360" spans="12:16" x14ac:dyDescent="0.3">
      <c r="L6360" s="26">
        <v>6351</v>
      </c>
      <c r="M6360" s="58">
        <v>0</v>
      </c>
      <c r="O6360" s="26">
        <v>6351</v>
      </c>
      <c r="P6360" s="58">
        <v>0</v>
      </c>
    </row>
    <row r="6361" spans="12:16" x14ac:dyDescent="0.3">
      <c r="L6361" s="26">
        <v>6352</v>
      </c>
      <c r="M6361" s="58">
        <v>0</v>
      </c>
      <c r="O6361" s="26">
        <v>6352</v>
      </c>
      <c r="P6361" s="58">
        <v>0</v>
      </c>
    </row>
    <row r="6362" spans="12:16" x14ac:dyDescent="0.3">
      <c r="L6362" s="26">
        <v>6353</v>
      </c>
      <c r="M6362" s="58">
        <v>9409350.226897303</v>
      </c>
      <c r="O6362" s="26">
        <v>6353</v>
      </c>
      <c r="P6362" s="58">
        <v>9409350.226897303</v>
      </c>
    </row>
    <row r="6363" spans="12:16" x14ac:dyDescent="0.3">
      <c r="L6363" s="26">
        <v>6354</v>
      </c>
      <c r="M6363" s="58">
        <v>10112334.785752513</v>
      </c>
      <c r="O6363" s="26">
        <v>6354</v>
      </c>
      <c r="P6363" s="58">
        <v>10112334.785752513</v>
      </c>
    </row>
    <row r="6364" spans="12:16" x14ac:dyDescent="0.3">
      <c r="L6364" s="26">
        <v>6355</v>
      </c>
      <c r="M6364" s="58">
        <v>19680850.457542807</v>
      </c>
      <c r="O6364" s="26">
        <v>6355</v>
      </c>
      <c r="P6364" s="58">
        <v>19680850.457542807</v>
      </c>
    </row>
    <row r="6365" spans="12:16" x14ac:dyDescent="0.3">
      <c r="L6365" s="26">
        <v>6356</v>
      </c>
      <c r="M6365" s="58">
        <v>0</v>
      </c>
      <c r="O6365" s="26">
        <v>6356</v>
      </c>
      <c r="P6365" s="58">
        <v>0</v>
      </c>
    </row>
    <row r="6366" spans="12:16" x14ac:dyDescent="0.3">
      <c r="L6366" s="26">
        <v>6357</v>
      </c>
      <c r="M6366" s="58">
        <v>0</v>
      </c>
      <c r="O6366" s="26">
        <v>6357</v>
      </c>
      <c r="P6366" s="58">
        <v>0</v>
      </c>
    </row>
    <row r="6367" spans="12:16" x14ac:dyDescent="0.3">
      <c r="L6367" s="26">
        <v>6358</v>
      </c>
      <c r="M6367" s="58">
        <v>0</v>
      </c>
      <c r="O6367" s="26">
        <v>6358</v>
      </c>
      <c r="P6367" s="58">
        <v>0</v>
      </c>
    </row>
    <row r="6368" spans="12:16" x14ac:dyDescent="0.3">
      <c r="L6368" s="26">
        <v>6359</v>
      </c>
      <c r="M6368" s="58">
        <v>6041577.733646228</v>
      </c>
      <c r="O6368" s="26">
        <v>6359</v>
      </c>
      <c r="P6368" s="58">
        <v>6041577.733646228</v>
      </c>
    </row>
    <row r="6369" spans="12:16" x14ac:dyDescent="0.3">
      <c r="L6369" s="26">
        <v>6360</v>
      </c>
      <c r="M6369" s="58">
        <v>18754456.148855794</v>
      </c>
      <c r="O6369" s="26">
        <v>6360</v>
      </c>
      <c r="P6369" s="58">
        <v>18754456.148855794</v>
      </c>
    </row>
    <row r="6370" spans="12:16" x14ac:dyDescent="0.3">
      <c r="L6370" s="26">
        <v>6361</v>
      </c>
      <c r="M6370" s="58">
        <v>0</v>
      </c>
      <c r="O6370" s="26">
        <v>6361</v>
      </c>
      <c r="P6370" s="58">
        <v>0</v>
      </c>
    </row>
    <row r="6371" spans="12:16" x14ac:dyDescent="0.3">
      <c r="L6371" s="26">
        <v>6362</v>
      </c>
      <c r="M6371" s="58">
        <v>23566214.982556235</v>
      </c>
      <c r="O6371" s="26">
        <v>6362</v>
      </c>
      <c r="P6371" s="58">
        <v>23566214.982556235</v>
      </c>
    </row>
    <row r="6372" spans="12:16" x14ac:dyDescent="0.3">
      <c r="L6372" s="26">
        <v>6363</v>
      </c>
      <c r="M6372" s="58">
        <v>0</v>
      </c>
      <c r="O6372" s="26">
        <v>6363</v>
      </c>
      <c r="P6372" s="58">
        <v>0</v>
      </c>
    </row>
    <row r="6373" spans="12:16" x14ac:dyDescent="0.3">
      <c r="L6373" s="26">
        <v>6364</v>
      </c>
      <c r="M6373" s="58">
        <v>10018749.262086321</v>
      </c>
      <c r="O6373" s="26">
        <v>6364</v>
      </c>
      <c r="P6373" s="58">
        <v>10018749.262086321</v>
      </c>
    </row>
    <row r="6374" spans="12:16" x14ac:dyDescent="0.3">
      <c r="L6374" s="26">
        <v>6365</v>
      </c>
      <c r="M6374" s="58">
        <v>13972605.719218854</v>
      </c>
      <c r="O6374" s="26">
        <v>6365</v>
      </c>
      <c r="P6374" s="58">
        <v>13972605.719218854</v>
      </c>
    </row>
    <row r="6375" spans="12:16" x14ac:dyDescent="0.3">
      <c r="L6375" s="26">
        <v>6366</v>
      </c>
      <c r="M6375" s="58">
        <v>0</v>
      </c>
      <c r="O6375" s="26">
        <v>6366</v>
      </c>
      <c r="P6375" s="58">
        <v>0</v>
      </c>
    </row>
    <row r="6376" spans="12:16" x14ac:dyDescent="0.3">
      <c r="L6376" s="26">
        <v>6367</v>
      </c>
      <c r="M6376" s="58">
        <v>21474607.314745985</v>
      </c>
      <c r="O6376" s="26">
        <v>6367</v>
      </c>
      <c r="P6376" s="58">
        <v>21474607.314745985</v>
      </c>
    </row>
    <row r="6377" spans="12:16" x14ac:dyDescent="0.3">
      <c r="L6377" s="26">
        <v>6368</v>
      </c>
      <c r="M6377" s="58">
        <v>20422860.922774479</v>
      </c>
      <c r="O6377" s="26">
        <v>6368</v>
      </c>
      <c r="P6377" s="58">
        <v>7358654.5034025414</v>
      </c>
    </row>
    <row r="6378" spans="12:16" x14ac:dyDescent="0.3">
      <c r="L6378" s="26">
        <v>6369</v>
      </c>
      <c r="M6378" s="58">
        <v>11212517.497091303</v>
      </c>
      <c r="O6378" s="26">
        <v>6369</v>
      </c>
      <c r="P6378" s="58">
        <v>11212517.497091303</v>
      </c>
    </row>
    <row r="6379" spans="12:16" x14ac:dyDescent="0.3">
      <c r="L6379" s="26">
        <v>6370</v>
      </c>
      <c r="M6379" s="58">
        <v>0</v>
      </c>
      <c r="O6379" s="26">
        <v>6370</v>
      </c>
      <c r="P6379" s="58">
        <v>0</v>
      </c>
    </row>
    <row r="6380" spans="12:16" x14ac:dyDescent="0.3">
      <c r="L6380" s="26">
        <v>6371</v>
      </c>
      <c r="M6380" s="58">
        <v>0</v>
      </c>
      <c r="O6380" s="26">
        <v>6371</v>
      </c>
      <c r="P6380" s="58">
        <v>0</v>
      </c>
    </row>
    <row r="6381" spans="12:16" x14ac:dyDescent="0.3">
      <c r="L6381" s="26">
        <v>6372</v>
      </c>
      <c r="M6381" s="58">
        <v>0</v>
      </c>
      <c r="O6381" s="26">
        <v>6372</v>
      </c>
      <c r="P6381" s="58">
        <v>0</v>
      </c>
    </row>
    <row r="6382" spans="12:16" x14ac:dyDescent="0.3">
      <c r="L6382" s="26">
        <v>6373</v>
      </c>
      <c r="M6382" s="58">
        <v>0</v>
      </c>
      <c r="O6382" s="26">
        <v>6373</v>
      </c>
      <c r="P6382" s="58">
        <v>0</v>
      </c>
    </row>
    <row r="6383" spans="12:16" x14ac:dyDescent="0.3">
      <c r="L6383" s="26">
        <v>6374</v>
      </c>
      <c r="M6383" s="58">
        <v>0</v>
      </c>
      <c r="O6383" s="26">
        <v>6374</v>
      </c>
      <c r="P6383" s="58">
        <v>0</v>
      </c>
    </row>
    <row r="6384" spans="12:16" x14ac:dyDescent="0.3">
      <c r="L6384" s="26">
        <v>6375</v>
      </c>
      <c r="M6384" s="58">
        <v>7559538.7687055245</v>
      </c>
      <c r="O6384" s="26">
        <v>6375</v>
      </c>
      <c r="P6384" s="58">
        <v>0</v>
      </c>
    </row>
    <row r="6385" spans="12:16" x14ac:dyDescent="0.3">
      <c r="L6385" s="26">
        <v>6376</v>
      </c>
      <c r="M6385" s="58">
        <v>10764949.295463858</v>
      </c>
      <c r="O6385" s="26">
        <v>6376</v>
      </c>
      <c r="P6385" s="58">
        <v>10764949.295463858</v>
      </c>
    </row>
    <row r="6386" spans="12:16" x14ac:dyDescent="0.3">
      <c r="L6386" s="26">
        <v>6377</v>
      </c>
      <c r="M6386" s="58">
        <v>0</v>
      </c>
      <c r="O6386" s="26">
        <v>6377</v>
      </c>
      <c r="P6386" s="58">
        <v>0</v>
      </c>
    </row>
    <row r="6387" spans="12:16" x14ac:dyDescent="0.3">
      <c r="L6387" s="26">
        <v>6378</v>
      </c>
      <c r="M6387" s="58">
        <v>11161203.53441599</v>
      </c>
      <c r="O6387" s="26">
        <v>6378</v>
      </c>
      <c r="P6387" s="58">
        <v>11161203.53441599</v>
      </c>
    </row>
    <row r="6388" spans="12:16" x14ac:dyDescent="0.3">
      <c r="L6388" s="26">
        <v>6379</v>
      </c>
      <c r="M6388" s="58">
        <v>0</v>
      </c>
      <c r="O6388" s="26">
        <v>6379</v>
      </c>
      <c r="P6388" s="58">
        <v>0</v>
      </c>
    </row>
    <row r="6389" spans="12:16" x14ac:dyDescent="0.3">
      <c r="L6389" s="26">
        <v>6380</v>
      </c>
      <c r="M6389" s="58">
        <v>0</v>
      </c>
      <c r="O6389" s="26">
        <v>6380</v>
      </c>
      <c r="P6389" s="58">
        <v>0</v>
      </c>
    </row>
    <row r="6390" spans="12:16" x14ac:dyDescent="0.3">
      <c r="L6390" s="26">
        <v>6381</v>
      </c>
      <c r="M6390" s="58">
        <v>0</v>
      </c>
      <c r="O6390" s="26">
        <v>6381</v>
      </c>
      <c r="P6390" s="58">
        <v>0</v>
      </c>
    </row>
    <row r="6391" spans="12:16" x14ac:dyDescent="0.3">
      <c r="L6391" s="26">
        <v>6382</v>
      </c>
      <c r="M6391" s="58">
        <v>7262940.5269750403</v>
      </c>
      <c r="O6391" s="26">
        <v>6382</v>
      </c>
      <c r="P6391" s="58">
        <v>7262940.5269750403</v>
      </c>
    </row>
    <row r="6392" spans="12:16" x14ac:dyDescent="0.3">
      <c r="L6392" s="26">
        <v>6383</v>
      </c>
      <c r="M6392" s="58">
        <v>0</v>
      </c>
      <c r="O6392" s="26">
        <v>6383</v>
      </c>
      <c r="P6392" s="58">
        <v>0</v>
      </c>
    </row>
    <row r="6393" spans="12:16" x14ac:dyDescent="0.3">
      <c r="L6393" s="26">
        <v>6384</v>
      </c>
      <c r="M6393" s="58">
        <v>38929354.747960769</v>
      </c>
      <c r="O6393" s="26">
        <v>6384</v>
      </c>
      <c r="P6393" s="58">
        <v>38929354.747960769</v>
      </c>
    </row>
    <row r="6394" spans="12:16" x14ac:dyDescent="0.3">
      <c r="L6394" s="26">
        <v>6385</v>
      </c>
      <c r="M6394" s="58">
        <v>17561188.060508747</v>
      </c>
      <c r="O6394" s="26">
        <v>6385</v>
      </c>
      <c r="P6394" s="58">
        <v>17561188.060508747</v>
      </c>
    </row>
    <row r="6395" spans="12:16" x14ac:dyDescent="0.3">
      <c r="L6395" s="26">
        <v>6386</v>
      </c>
      <c r="M6395" s="58">
        <v>15338962.136111619</v>
      </c>
      <c r="O6395" s="26">
        <v>6386</v>
      </c>
      <c r="P6395" s="58">
        <v>0</v>
      </c>
    </row>
    <row r="6396" spans="12:16" x14ac:dyDescent="0.3">
      <c r="L6396" s="26">
        <v>6387</v>
      </c>
      <c r="M6396" s="58">
        <v>0</v>
      </c>
      <c r="O6396" s="26">
        <v>6387</v>
      </c>
      <c r="P6396" s="58">
        <v>0</v>
      </c>
    </row>
    <row r="6397" spans="12:16" x14ac:dyDescent="0.3">
      <c r="L6397" s="26">
        <v>6388</v>
      </c>
      <c r="M6397" s="58">
        <v>6903521.54217357</v>
      </c>
      <c r="O6397" s="26">
        <v>6388</v>
      </c>
      <c r="P6397" s="58">
        <v>6903521.54217357</v>
      </c>
    </row>
    <row r="6398" spans="12:16" x14ac:dyDescent="0.3">
      <c r="L6398" s="26">
        <v>6389</v>
      </c>
      <c r="M6398" s="58">
        <v>0</v>
      </c>
      <c r="O6398" s="26">
        <v>6389</v>
      </c>
      <c r="P6398" s="58">
        <v>0</v>
      </c>
    </row>
    <row r="6399" spans="12:16" x14ac:dyDescent="0.3">
      <c r="L6399" s="26">
        <v>6390</v>
      </c>
      <c r="M6399" s="58">
        <v>0</v>
      </c>
      <c r="O6399" s="26">
        <v>6390</v>
      </c>
      <c r="P6399" s="58">
        <v>0</v>
      </c>
    </row>
    <row r="6400" spans="12:16" x14ac:dyDescent="0.3">
      <c r="L6400" s="26">
        <v>6391</v>
      </c>
      <c r="M6400" s="58">
        <v>20069626.941234358</v>
      </c>
      <c r="O6400" s="26">
        <v>6391</v>
      </c>
      <c r="P6400" s="58">
        <v>11844890.467079025</v>
      </c>
    </row>
    <row r="6401" spans="12:16" x14ac:dyDescent="0.3">
      <c r="L6401" s="26">
        <v>6392</v>
      </c>
      <c r="M6401" s="58">
        <v>16735254.623791182</v>
      </c>
      <c r="O6401" s="26">
        <v>6392</v>
      </c>
      <c r="P6401" s="58">
        <v>16735254.623791182</v>
      </c>
    </row>
    <row r="6402" spans="12:16" x14ac:dyDescent="0.3">
      <c r="L6402" s="26">
        <v>6393</v>
      </c>
      <c r="M6402" s="58">
        <v>17401403.024703067</v>
      </c>
      <c r="O6402" s="26">
        <v>6393</v>
      </c>
      <c r="P6402" s="58">
        <v>17401403.024703067</v>
      </c>
    </row>
    <row r="6403" spans="12:16" x14ac:dyDescent="0.3">
      <c r="L6403" s="26">
        <v>6394</v>
      </c>
      <c r="M6403" s="58">
        <v>27141261.314304706</v>
      </c>
      <c r="O6403" s="26">
        <v>6394</v>
      </c>
      <c r="P6403" s="58">
        <v>0</v>
      </c>
    </row>
    <row r="6404" spans="12:16" x14ac:dyDescent="0.3">
      <c r="L6404" s="26">
        <v>6395</v>
      </c>
      <c r="M6404" s="58">
        <v>9775455.2543288413</v>
      </c>
      <c r="O6404" s="26">
        <v>6395</v>
      </c>
      <c r="P6404" s="58">
        <v>9775455.2543288413</v>
      </c>
    </row>
    <row r="6405" spans="12:16" x14ac:dyDescent="0.3">
      <c r="L6405" s="26">
        <v>6396</v>
      </c>
      <c r="M6405" s="58">
        <v>22676278.425797839</v>
      </c>
      <c r="O6405" s="26">
        <v>6396</v>
      </c>
      <c r="P6405" s="58">
        <v>22676278.425797839</v>
      </c>
    </row>
    <row r="6406" spans="12:16" x14ac:dyDescent="0.3">
      <c r="L6406" s="26">
        <v>6397</v>
      </c>
      <c r="M6406" s="58">
        <v>0</v>
      </c>
      <c r="O6406" s="26">
        <v>6397</v>
      </c>
      <c r="P6406" s="58">
        <v>0</v>
      </c>
    </row>
    <row r="6407" spans="12:16" x14ac:dyDescent="0.3">
      <c r="L6407" s="26">
        <v>6398</v>
      </c>
      <c r="M6407" s="58">
        <v>0</v>
      </c>
      <c r="O6407" s="26">
        <v>6398</v>
      </c>
      <c r="P6407" s="58">
        <v>0</v>
      </c>
    </row>
    <row r="6408" spans="12:16" x14ac:dyDescent="0.3">
      <c r="L6408" s="26">
        <v>6399</v>
      </c>
      <c r="M6408" s="58">
        <v>42551204.88523709</v>
      </c>
      <c r="O6408" s="26">
        <v>6399</v>
      </c>
      <c r="P6408" s="58">
        <v>34217088.893478908</v>
      </c>
    </row>
    <row r="6409" spans="12:16" x14ac:dyDescent="0.3">
      <c r="L6409" s="26">
        <v>6400</v>
      </c>
      <c r="M6409" s="58">
        <v>9440012.1987700239</v>
      </c>
      <c r="O6409" s="26">
        <v>6400</v>
      </c>
      <c r="P6409" s="58">
        <v>0</v>
      </c>
    </row>
    <row r="6410" spans="12:16" x14ac:dyDescent="0.3">
      <c r="L6410" s="26">
        <v>6401</v>
      </c>
      <c r="M6410" s="58">
        <v>0</v>
      </c>
      <c r="O6410" s="26">
        <v>6401</v>
      </c>
      <c r="P6410" s="58">
        <v>0</v>
      </c>
    </row>
    <row r="6411" spans="12:16" x14ac:dyDescent="0.3">
      <c r="L6411" s="26">
        <v>6402</v>
      </c>
      <c r="M6411" s="58">
        <v>0</v>
      </c>
      <c r="O6411" s="26">
        <v>6402</v>
      </c>
      <c r="P6411" s="58">
        <v>0</v>
      </c>
    </row>
    <row r="6412" spans="12:16" x14ac:dyDescent="0.3">
      <c r="L6412" s="26">
        <v>6403</v>
      </c>
      <c r="M6412" s="58">
        <v>0</v>
      </c>
      <c r="O6412" s="26">
        <v>6403</v>
      </c>
      <c r="P6412" s="58">
        <v>0</v>
      </c>
    </row>
    <row r="6413" spans="12:16" x14ac:dyDescent="0.3">
      <c r="L6413" s="26">
        <v>6404</v>
      </c>
      <c r="M6413" s="58">
        <v>0</v>
      </c>
      <c r="O6413" s="26">
        <v>6404</v>
      </c>
      <c r="P6413" s="58">
        <v>0</v>
      </c>
    </row>
    <row r="6414" spans="12:16" x14ac:dyDescent="0.3">
      <c r="L6414" s="26">
        <v>6405</v>
      </c>
      <c r="M6414" s="58">
        <v>17289830.799892005</v>
      </c>
      <c r="O6414" s="26">
        <v>6405</v>
      </c>
      <c r="P6414" s="58">
        <v>0</v>
      </c>
    </row>
    <row r="6415" spans="12:16" x14ac:dyDescent="0.3">
      <c r="L6415" s="26">
        <v>6406</v>
      </c>
      <c r="M6415" s="58">
        <v>0</v>
      </c>
      <c r="O6415" s="26">
        <v>6406</v>
      </c>
      <c r="P6415" s="58">
        <v>0</v>
      </c>
    </row>
    <row r="6416" spans="12:16" x14ac:dyDescent="0.3">
      <c r="L6416" s="26">
        <v>6407</v>
      </c>
      <c r="M6416" s="58">
        <v>9053376.1803100128</v>
      </c>
      <c r="O6416" s="26">
        <v>6407</v>
      </c>
      <c r="P6416" s="58">
        <v>9053376.1803100128</v>
      </c>
    </row>
    <row r="6417" spans="12:16" x14ac:dyDescent="0.3">
      <c r="L6417" s="26">
        <v>6408</v>
      </c>
      <c r="M6417" s="58">
        <v>0</v>
      </c>
      <c r="O6417" s="26">
        <v>6408</v>
      </c>
      <c r="P6417" s="58">
        <v>0</v>
      </c>
    </row>
    <row r="6418" spans="12:16" x14ac:dyDescent="0.3">
      <c r="L6418" s="26">
        <v>6409</v>
      </c>
      <c r="M6418" s="58">
        <v>10600061.034988781</v>
      </c>
      <c r="O6418" s="26">
        <v>6409</v>
      </c>
      <c r="P6418" s="58">
        <v>10600061.034988781</v>
      </c>
    </row>
    <row r="6419" spans="12:16" x14ac:dyDescent="0.3">
      <c r="L6419" s="26">
        <v>6410</v>
      </c>
      <c r="M6419" s="58">
        <v>4823044.5141344341</v>
      </c>
      <c r="O6419" s="26">
        <v>6410</v>
      </c>
      <c r="P6419" s="58">
        <v>4823044.5141344341</v>
      </c>
    </row>
    <row r="6420" spans="12:16" x14ac:dyDescent="0.3">
      <c r="L6420" s="26">
        <v>6411</v>
      </c>
      <c r="M6420" s="58">
        <v>14812390.620873071</v>
      </c>
      <c r="O6420" s="26">
        <v>6411</v>
      </c>
      <c r="P6420" s="58">
        <v>7970787.5813319804</v>
      </c>
    </row>
    <row r="6421" spans="12:16" x14ac:dyDescent="0.3">
      <c r="L6421" s="26">
        <v>6412</v>
      </c>
      <c r="M6421" s="58">
        <v>21026201.045122795</v>
      </c>
      <c r="O6421" s="26">
        <v>6412</v>
      </c>
      <c r="P6421" s="58">
        <v>0</v>
      </c>
    </row>
    <row r="6422" spans="12:16" x14ac:dyDescent="0.3">
      <c r="L6422" s="26">
        <v>6413</v>
      </c>
      <c r="M6422" s="58">
        <v>0</v>
      </c>
      <c r="O6422" s="26">
        <v>6413</v>
      </c>
      <c r="P6422" s="58">
        <v>0</v>
      </c>
    </row>
    <row r="6423" spans="12:16" x14ac:dyDescent="0.3">
      <c r="L6423" s="26">
        <v>6414</v>
      </c>
      <c r="M6423" s="58">
        <v>5290273.4490119694</v>
      </c>
      <c r="O6423" s="26">
        <v>6414</v>
      </c>
      <c r="P6423" s="58">
        <v>5290273.4490119694</v>
      </c>
    </row>
    <row r="6424" spans="12:16" x14ac:dyDescent="0.3">
      <c r="L6424" s="26">
        <v>6415</v>
      </c>
      <c r="M6424" s="58">
        <v>0</v>
      </c>
      <c r="O6424" s="26">
        <v>6415</v>
      </c>
      <c r="P6424" s="58">
        <v>0</v>
      </c>
    </row>
    <row r="6425" spans="12:16" x14ac:dyDescent="0.3">
      <c r="L6425" s="26">
        <v>6416</v>
      </c>
      <c r="M6425" s="58">
        <v>20199541.145963285</v>
      </c>
      <c r="O6425" s="26">
        <v>6416</v>
      </c>
      <c r="P6425" s="58">
        <v>20199541.145963285</v>
      </c>
    </row>
    <row r="6426" spans="12:16" x14ac:dyDescent="0.3">
      <c r="L6426" s="26">
        <v>6417</v>
      </c>
      <c r="M6426" s="58">
        <v>0</v>
      </c>
      <c r="O6426" s="26">
        <v>6417</v>
      </c>
      <c r="P6426" s="58">
        <v>0</v>
      </c>
    </row>
    <row r="6427" spans="12:16" x14ac:dyDescent="0.3">
      <c r="L6427" s="26">
        <v>6418</v>
      </c>
      <c r="M6427" s="58">
        <v>15527524.933699546</v>
      </c>
      <c r="O6427" s="26">
        <v>6418</v>
      </c>
      <c r="P6427" s="58">
        <v>15527524.933699546</v>
      </c>
    </row>
    <row r="6428" spans="12:16" x14ac:dyDescent="0.3">
      <c r="L6428" s="26">
        <v>6419</v>
      </c>
      <c r="M6428" s="58">
        <v>0</v>
      </c>
      <c r="O6428" s="26">
        <v>6419</v>
      </c>
      <c r="P6428" s="58">
        <v>0</v>
      </c>
    </row>
    <row r="6429" spans="12:16" x14ac:dyDescent="0.3">
      <c r="L6429" s="26">
        <v>6420</v>
      </c>
      <c r="M6429" s="58">
        <v>0</v>
      </c>
      <c r="O6429" s="26">
        <v>6420</v>
      </c>
      <c r="P6429" s="58">
        <v>0</v>
      </c>
    </row>
    <row r="6430" spans="12:16" x14ac:dyDescent="0.3">
      <c r="L6430" s="26">
        <v>6421</v>
      </c>
      <c r="M6430" s="58">
        <v>16148787.053046988</v>
      </c>
      <c r="O6430" s="26">
        <v>6421</v>
      </c>
      <c r="P6430" s="58">
        <v>16148787.053046988</v>
      </c>
    </row>
    <row r="6431" spans="12:16" x14ac:dyDescent="0.3">
      <c r="L6431" s="26">
        <v>6422</v>
      </c>
      <c r="M6431" s="58">
        <v>18255205.050570935</v>
      </c>
      <c r="O6431" s="26">
        <v>6422</v>
      </c>
      <c r="P6431" s="58">
        <v>18255205.050570935</v>
      </c>
    </row>
    <row r="6432" spans="12:16" x14ac:dyDescent="0.3">
      <c r="L6432" s="26">
        <v>6423</v>
      </c>
      <c r="M6432" s="58">
        <v>0</v>
      </c>
      <c r="O6432" s="26">
        <v>6423</v>
      </c>
      <c r="P6432" s="58">
        <v>0</v>
      </c>
    </row>
    <row r="6433" spans="12:16" x14ac:dyDescent="0.3">
      <c r="L6433" s="26">
        <v>6424</v>
      </c>
      <c r="M6433" s="58">
        <v>0</v>
      </c>
      <c r="O6433" s="26">
        <v>6424</v>
      </c>
      <c r="P6433" s="58">
        <v>0</v>
      </c>
    </row>
    <row r="6434" spans="12:16" x14ac:dyDescent="0.3">
      <c r="L6434" s="26">
        <v>6425</v>
      </c>
      <c r="M6434" s="58">
        <v>12655270.772024322</v>
      </c>
      <c r="O6434" s="26">
        <v>6425</v>
      </c>
      <c r="P6434" s="58">
        <v>12655270.772024322</v>
      </c>
    </row>
    <row r="6435" spans="12:16" x14ac:dyDescent="0.3">
      <c r="L6435" s="26">
        <v>6426</v>
      </c>
      <c r="M6435" s="58">
        <v>13667011.484040845</v>
      </c>
      <c r="O6435" s="26">
        <v>6426</v>
      </c>
      <c r="P6435" s="58">
        <v>13667011.484040845</v>
      </c>
    </row>
    <row r="6436" spans="12:16" x14ac:dyDescent="0.3">
      <c r="L6436" s="26">
        <v>6427</v>
      </c>
      <c r="M6436" s="58">
        <v>8995456.9779091533</v>
      </c>
      <c r="O6436" s="26">
        <v>6427</v>
      </c>
      <c r="P6436" s="58">
        <v>0</v>
      </c>
    </row>
    <row r="6437" spans="12:16" x14ac:dyDescent="0.3">
      <c r="L6437" s="26">
        <v>6428</v>
      </c>
      <c r="M6437" s="58">
        <v>0</v>
      </c>
      <c r="O6437" s="26">
        <v>6428</v>
      </c>
      <c r="P6437" s="58">
        <v>0</v>
      </c>
    </row>
    <row r="6438" spans="12:16" x14ac:dyDescent="0.3">
      <c r="L6438" s="26">
        <v>6429</v>
      </c>
      <c r="M6438" s="58">
        <v>0</v>
      </c>
      <c r="O6438" s="26">
        <v>6429</v>
      </c>
      <c r="P6438" s="58">
        <v>0</v>
      </c>
    </row>
    <row r="6439" spans="12:16" x14ac:dyDescent="0.3">
      <c r="L6439" s="26">
        <v>6430</v>
      </c>
      <c r="M6439" s="58">
        <v>0</v>
      </c>
      <c r="O6439" s="26">
        <v>6430</v>
      </c>
      <c r="P6439" s="58">
        <v>0</v>
      </c>
    </row>
    <row r="6440" spans="12:16" x14ac:dyDescent="0.3">
      <c r="L6440" s="26">
        <v>6431</v>
      </c>
      <c r="M6440" s="58">
        <v>19000948.034432907</v>
      </c>
      <c r="O6440" s="26">
        <v>6431</v>
      </c>
      <c r="P6440" s="58">
        <v>19000948.034432907</v>
      </c>
    </row>
    <row r="6441" spans="12:16" x14ac:dyDescent="0.3">
      <c r="L6441" s="26">
        <v>6432</v>
      </c>
      <c r="M6441" s="58">
        <v>0</v>
      </c>
      <c r="O6441" s="26">
        <v>6432</v>
      </c>
      <c r="P6441" s="58">
        <v>0</v>
      </c>
    </row>
    <row r="6442" spans="12:16" x14ac:dyDescent="0.3">
      <c r="L6442" s="26">
        <v>6433</v>
      </c>
      <c r="M6442" s="58">
        <v>0</v>
      </c>
      <c r="O6442" s="26">
        <v>6433</v>
      </c>
      <c r="P6442" s="58">
        <v>0</v>
      </c>
    </row>
    <row r="6443" spans="12:16" x14ac:dyDescent="0.3">
      <c r="L6443" s="26">
        <v>6434</v>
      </c>
      <c r="M6443" s="58">
        <v>14311903.682283649</v>
      </c>
      <c r="O6443" s="26">
        <v>6434</v>
      </c>
      <c r="P6443" s="58">
        <v>14311903.682283649</v>
      </c>
    </row>
    <row r="6444" spans="12:16" x14ac:dyDescent="0.3">
      <c r="L6444" s="26">
        <v>6435</v>
      </c>
      <c r="M6444" s="58">
        <v>6668825.4043651978</v>
      </c>
      <c r="O6444" s="26">
        <v>6435</v>
      </c>
      <c r="P6444" s="58">
        <v>6668825.4043651978</v>
      </c>
    </row>
    <row r="6445" spans="12:16" x14ac:dyDescent="0.3">
      <c r="L6445" s="26">
        <v>6436</v>
      </c>
      <c r="M6445" s="58">
        <v>22390025.832474682</v>
      </c>
      <c r="O6445" s="26">
        <v>6436</v>
      </c>
      <c r="P6445" s="58">
        <v>22390025.832474682</v>
      </c>
    </row>
    <row r="6446" spans="12:16" x14ac:dyDescent="0.3">
      <c r="L6446" s="26">
        <v>6437</v>
      </c>
      <c r="M6446" s="58">
        <v>0</v>
      </c>
      <c r="O6446" s="26">
        <v>6437</v>
      </c>
      <c r="P6446" s="58">
        <v>0</v>
      </c>
    </row>
    <row r="6447" spans="12:16" x14ac:dyDescent="0.3">
      <c r="L6447" s="26">
        <v>6438</v>
      </c>
      <c r="M6447" s="58">
        <v>0</v>
      </c>
      <c r="O6447" s="26">
        <v>6438</v>
      </c>
      <c r="P6447" s="58">
        <v>0</v>
      </c>
    </row>
    <row r="6448" spans="12:16" x14ac:dyDescent="0.3">
      <c r="L6448" s="26">
        <v>6439</v>
      </c>
      <c r="M6448" s="58">
        <v>0</v>
      </c>
      <c r="O6448" s="26">
        <v>6439</v>
      </c>
      <c r="P6448" s="58">
        <v>0</v>
      </c>
    </row>
    <row r="6449" spans="12:16" x14ac:dyDescent="0.3">
      <c r="L6449" s="26">
        <v>6440</v>
      </c>
      <c r="M6449" s="58">
        <v>11347262.279618371</v>
      </c>
      <c r="O6449" s="26">
        <v>6440</v>
      </c>
      <c r="P6449" s="58">
        <v>11347262.279618371</v>
      </c>
    </row>
    <row r="6450" spans="12:16" x14ac:dyDescent="0.3">
      <c r="L6450" s="26">
        <v>6441</v>
      </c>
      <c r="M6450" s="58">
        <v>9284503.5899762362</v>
      </c>
      <c r="O6450" s="26">
        <v>6441</v>
      </c>
      <c r="P6450" s="58">
        <v>9284503.5899762362</v>
      </c>
    </row>
    <row r="6451" spans="12:16" x14ac:dyDescent="0.3">
      <c r="L6451" s="26">
        <v>6442</v>
      </c>
      <c r="M6451" s="58">
        <v>0</v>
      </c>
      <c r="O6451" s="26">
        <v>6442</v>
      </c>
      <c r="P6451" s="58">
        <v>0</v>
      </c>
    </row>
    <row r="6452" spans="12:16" x14ac:dyDescent="0.3">
      <c r="L6452" s="26">
        <v>6443</v>
      </c>
      <c r="M6452" s="58">
        <v>0</v>
      </c>
      <c r="O6452" s="26">
        <v>6443</v>
      </c>
      <c r="P6452" s="58">
        <v>0</v>
      </c>
    </row>
    <row r="6453" spans="12:16" x14ac:dyDescent="0.3">
      <c r="L6453" s="26">
        <v>6444</v>
      </c>
      <c r="M6453" s="58">
        <v>0</v>
      </c>
      <c r="O6453" s="26">
        <v>6444</v>
      </c>
      <c r="P6453" s="58">
        <v>0</v>
      </c>
    </row>
    <row r="6454" spans="12:16" x14ac:dyDescent="0.3">
      <c r="L6454" s="26">
        <v>6445</v>
      </c>
      <c r="M6454" s="58">
        <v>32685504.936195306</v>
      </c>
      <c r="O6454" s="26">
        <v>6445</v>
      </c>
      <c r="P6454" s="58">
        <v>32685504.936195306</v>
      </c>
    </row>
    <row r="6455" spans="12:16" x14ac:dyDescent="0.3">
      <c r="L6455" s="26">
        <v>6446</v>
      </c>
      <c r="M6455" s="58">
        <v>0</v>
      </c>
      <c r="O6455" s="26">
        <v>6446</v>
      </c>
      <c r="P6455" s="58">
        <v>0</v>
      </c>
    </row>
    <row r="6456" spans="12:16" x14ac:dyDescent="0.3">
      <c r="L6456" s="26">
        <v>6447</v>
      </c>
      <c r="M6456" s="58">
        <v>24060454.128291167</v>
      </c>
      <c r="O6456" s="26">
        <v>6447</v>
      </c>
      <c r="P6456" s="58">
        <v>13109126.317694601</v>
      </c>
    </row>
    <row r="6457" spans="12:16" x14ac:dyDescent="0.3">
      <c r="L6457" s="26">
        <v>6448</v>
      </c>
      <c r="M6457" s="58">
        <v>43206676.745249599</v>
      </c>
      <c r="O6457" s="26">
        <v>6448</v>
      </c>
      <c r="P6457" s="58">
        <v>0</v>
      </c>
    </row>
    <row r="6458" spans="12:16" x14ac:dyDescent="0.3">
      <c r="L6458" s="26">
        <v>6449</v>
      </c>
      <c r="M6458" s="58">
        <v>8569977.8775039576</v>
      </c>
      <c r="O6458" s="26">
        <v>6449</v>
      </c>
      <c r="P6458" s="58">
        <v>8569977.8775039576</v>
      </c>
    </row>
    <row r="6459" spans="12:16" x14ac:dyDescent="0.3">
      <c r="L6459" s="26">
        <v>6450</v>
      </c>
      <c r="M6459" s="58">
        <v>0</v>
      </c>
      <c r="O6459" s="26">
        <v>6450</v>
      </c>
      <c r="P6459" s="58">
        <v>0</v>
      </c>
    </row>
    <row r="6460" spans="12:16" x14ac:dyDescent="0.3">
      <c r="L6460" s="26">
        <v>6451</v>
      </c>
      <c r="M6460" s="58">
        <v>6226261.284371716</v>
      </c>
      <c r="O6460" s="26">
        <v>6451</v>
      </c>
      <c r="P6460" s="58">
        <v>6226261.284371716</v>
      </c>
    </row>
    <row r="6461" spans="12:16" x14ac:dyDescent="0.3">
      <c r="L6461" s="26">
        <v>6452</v>
      </c>
      <c r="M6461" s="58">
        <v>0</v>
      </c>
      <c r="O6461" s="26">
        <v>6452</v>
      </c>
      <c r="P6461" s="58">
        <v>0</v>
      </c>
    </row>
    <row r="6462" spans="12:16" x14ac:dyDescent="0.3">
      <c r="L6462" s="26">
        <v>6453</v>
      </c>
      <c r="M6462" s="58">
        <v>42485756.006618455</v>
      </c>
      <c r="O6462" s="26">
        <v>6453</v>
      </c>
      <c r="P6462" s="58">
        <v>42485756.006618455</v>
      </c>
    </row>
    <row r="6463" spans="12:16" x14ac:dyDescent="0.3">
      <c r="L6463" s="26">
        <v>6454</v>
      </c>
      <c r="M6463" s="58">
        <v>11928451.04420507</v>
      </c>
      <c r="O6463" s="26">
        <v>6454</v>
      </c>
      <c r="P6463" s="58">
        <v>11928451.04420507</v>
      </c>
    </row>
    <row r="6464" spans="12:16" x14ac:dyDescent="0.3">
      <c r="L6464" s="26">
        <v>6455</v>
      </c>
      <c r="M6464" s="58">
        <v>0</v>
      </c>
      <c r="O6464" s="26">
        <v>6455</v>
      </c>
      <c r="P6464" s="58">
        <v>0</v>
      </c>
    </row>
    <row r="6465" spans="12:16" x14ac:dyDescent="0.3">
      <c r="L6465" s="26">
        <v>6456</v>
      </c>
      <c r="M6465" s="58">
        <v>9272345.0011424124</v>
      </c>
      <c r="O6465" s="26">
        <v>6456</v>
      </c>
      <c r="P6465" s="58">
        <v>0</v>
      </c>
    </row>
    <row r="6466" spans="12:16" x14ac:dyDescent="0.3">
      <c r="L6466" s="26">
        <v>6457</v>
      </c>
      <c r="M6466" s="58">
        <v>0</v>
      </c>
      <c r="O6466" s="26">
        <v>6457</v>
      </c>
      <c r="P6466" s="58">
        <v>0</v>
      </c>
    </row>
    <row r="6467" spans="12:16" x14ac:dyDescent="0.3">
      <c r="L6467" s="26">
        <v>6458</v>
      </c>
      <c r="M6467" s="58">
        <v>0</v>
      </c>
      <c r="O6467" s="26">
        <v>6458</v>
      </c>
      <c r="P6467" s="58">
        <v>0</v>
      </c>
    </row>
    <row r="6468" spans="12:16" x14ac:dyDescent="0.3">
      <c r="L6468" s="26">
        <v>6459</v>
      </c>
      <c r="M6468" s="58">
        <v>20335732.234983768</v>
      </c>
      <c r="O6468" s="26">
        <v>6459</v>
      </c>
      <c r="P6468" s="58">
        <v>11987565.024909981</v>
      </c>
    </row>
    <row r="6469" spans="12:16" x14ac:dyDescent="0.3">
      <c r="L6469" s="26">
        <v>6460</v>
      </c>
      <c r="M6469" s="58">
        <v>0</v>
      </c>
      <c r="O6469" s="26">
        <v>6460</v>
      </c>
      <c r="P6469" s="58">
        <v>0</v>
      </c>
    </row>
    <row r="6470" spans="12:16" x14ac:dyDescent="0.3">
      <c r="L6470" s="26">
        <v>6461</v>
      </c>
      <c r="M6470" s="58">
        <v>0</v>
      </c>
      <c r="O6470" s="26">
        <v>6461</v>
      </c>
      <c r="P6470" s="58">
        <v>0</v>
      </c>
    </row>
    <row r="6471" spans="12:16" x14ac:dyDescent="0.3">
      <c r="L6471" s="26">
        <v>6462</v>
      </c>
      <c r="M6471" s="58">
        <v>0</v>
      </c>
      <c r="O6471" s="26">
        <v>6462</v>
      </c>
      <c r="P6471" s="58">
        <v>0</v>
      </c>
    </row>
    <row r="6472" spans="12:16" x14ac:dyDescent="0.3">
      <c r="L6472" s="26">
        <v>6463</v>
      </c>
      <c r="M6472" s="58">
        <v>28565634.06093147</v>
      </c>
      <c r="O6472" s="26">
        <v>6463</v>
      </c>
      <c r="P6472" s="58">
        <v>28565634.06093147</v>
      </c>
    </row>
    <row r="6473" spans="12:16" x14ac:dyDescent="0.3">
      <c r="L6473" s="26">
        <v>6464</v>
      </c>
      <c r="M6473" s="58">
        <v>0</v>
      </c>
      <c r="O6473" s="26">
        <v>6464</v>
      </c>
      <c r="P6473" s="58">
        <v>0</v>
      </c>
    </row>
    <row r="6474" spans="12:16" x14ac:dyDescent="0.3">
      <c r="L6474" s="26">
        <v>6465</v>
      </c>
      <c r="M6474" s="58">
        <v>0</v>
      </c>
      <c r="O6474" s="26">
        <v>6465</v>
      </c>
      <c r="P6474" s="58">
        <v>0</v>
      </c>
    </row>
    <row r="6475" spans="12:16" x14ac:dyDescent="0.3">
      <c r="L6475" s="26">
        <v>6466</v>
      </c>
      <c r="M6475" s="58">
        <v>9847132.5146179013</v>
      </c>
      <c r="O6475" s="26">
        <v>6466</v>
      </c>
      <c r="P6475" s="58">
        <v>9847132.5146179013</v>
      </c>
    </row>
    <row r="6476" spans="12:16" x14ac:dyDescent="0.3">
      <c r="L6476" s="26">
        <v>6467</v>
      </c>
      <c r="M6476" s="58">
        <v>0</v>
      </c>
      <c r="O6476" s="26">
        <v>6467</v>
      </c>
      <c r="P6476" s="58">
        <v>0</v>
      </c>
    </row>
    <row r="6477" spans="12:16" x14ac:dyDescent="0.3">
      <c r="L6477" s="26">
        <v>6468</v>
      </c>
      <c r="M6477" s="58">
        <v>0</v>
      </c>
      <c r="O6477" s="26">
        <v>6468</v>
      </c>
      <c r="P6477" s="58">
        <v>0</v>
      </c>
    </row>
    <row r="6478" spans="12:16" x14ac:dyDescent="0.3">
      <c r="L6478" s="26">
        <v>6469</v>
      </c>
      <c r="M6478" s="58">
        <v>13006438.403269695</v>
      </c>
      <c r="O6478" s="26">
        <v>6469</v>
      </c>
      <c r="P6478" s="58">
        <v>7739326.3661897732</v>
      </c>
    </row>
    <row r="6479" spans="12:16" x14ac:dyDescent="0.3">
      <c r="L6479" s="26">
        <v>6470</v>
      </c>
      <c r="M6479" s="58">
        <v>5655900.7553782072</v>
      </c>
      <c r="O6479" s="26">
        <v>6470</v>
      </c>
      <c r="P6479" s="58">
        <v>5655900.7553782072</v>
      </c>
    </row>
    <row r="6480" spans="12:16" x14ac:dyDescent="0.3">
      <c r="L6480" s="26">
        <v>6471</v>
      </c>
      <c r="M6480" s="58">
        <v>0</v>
      </c>
      <c r="O6480" s="26">
        <v>6471</v>
      </c>
      <c r="P6480" s="58">
        <v>0</v>
      </c>
    </row>
    <row r="6481" spans="12:16" x14ac:dyDescent="0.3">
      <c r="L6481" s="26">
        <v>6472</v>
      </c>
      <c r="M6481" s="58">
        <v>14332372.067902805</v>
      </c>
      <c r="O6481" s="26">
        <v>6472</v>
      </c>
      <c r="P6481" s="58">
        <v>14332372.067902805</v>
      </c>
    </row>
    <row r="6482" spans="12:16" x14ac:dyDescent="0.3">
      <c r="L6482" s="26">
        <v>6473</v>
      </c>
      <c r="M6482" s="58">
        <v>0</v>
      </c>
      <c r="O6482" s="26">
        <v>6473</v>
      </c>
      <c r="P6482" s="58">
        <v>0</v>
      </c>
    </row>
    <row r="6483" spans="12:16" x14ac:dyDescent="0.3">
      <c r="L6483" s="26">
        <v>6474</v>
      </c>
      <c r="M6483" s="58">
        <v>0</v>
      </c>
      <c r="O6483" s="26">
        <v>6474</v>
      </c>
      <c r="P6483" s="58">
        <v>0</v>
      </c>
    </row>
    <row r="6484" spans="12:16" x14ac:dyDescent="0.3">
      <c r="L6484" s="26">
        <v>6475</v>
      </c>
      <c r="M6484" s="58">
        <v>0</v>
      </c>
      <c r="O6484" s="26">
        <v>6475</v>
      </c>
      <c r="P6484" s="58">
        <v>0</v>
      </c>
    </row>
    <row r="6485" spans="12:16" x14ac:dyDescent="0.3">
      <c r="L6485" s="26">
        <v>6476</v>
      </c>
      <c r="M6485" s="58">
        <v>0</v>
      </c>
      <c r="O6485" s="26">
        <v>6476</v>
      </c>
      <c r="P6485" s="58">
        <v>0</v>
      </c>
    </row>
    <row r="6486" spans="12:16" x14ac:dyDescent="0.3">
      <c r="L6486" s="26">
        <v>6477</v>
      </c>
      <c r="M6486" s="58">
        <v>0</v>
      </c>
      <c r="O6486" s="26">
        <v>6477</v>
      </c>
      <c r="P6486" s="58">
        <v>0</v>
      </c>
    </row>
    <row r="6487" spans="12:16" x14ac:dyDescent="0.3">
      <c r="L6487" s="26">
        <v>6478</v>
      </c>
      <c r="M6487" s="58">
        <v>0</v>
      </c>
      <c r="O6487" s="26">
        <v>6478</v>
      </c>
      <c r="P6487" s="58">
        <v>0</v>
      </c>
    </row>
    <row r="6488" spans="12:16" x14ac:dyDescent="0.3">
      <c r="L6488" s="26">
        <v>6479</v>
      </c>
      <c r="M6488" s="58">
        <v>0</v>
      </c>
      <c r="O6488" s="26">
        <v>6479</v>
      </c>
      <c r="P6488" s="58">
        <v>0</v>
      </c>
    </row>
    <row r="6489" spans="12:16" x14ac:dyDescent="0.3">
      <c r="L6489" s="26">
        <v>6480</v>
      </c>
      <c r="M6489" s="58">
        <v>0</v>
      </c>
      <c r="O6489" s="26">
        <v>6480</v>
      </c>
      <c r="P6489" s="58">
        <v>0</v>
      </c>
    </row>
    <row r="6490" spans="12:16" x14ac:dyDescent="0.3">
      <c r="L6490" s="26">
        <v>6481</v>
      </c>
      <c r="M6490" s="58">
        <v>0</v>
      </c>
      <c r="O6490" s="26">
        <v>6481</v>
      </c>
      <c r="P6490" s="58">
        <v>0</v>
      </c>
    </row>
    <row r="6491" spans="12:16" x14ac:dyDescent="0.3">
      <c r="L6491" s="26">
        <v>6482</v>
      </c>
      <c r="M6491" s="58">
        <v>0</v>
      </c>
      <c r="O6491" s="26">
        <v>6482</v>
      </c>
      <c r="P6491" s="58">
        <v>0</v>
      </c>
    </row>
    <row r="6492" spans="12:16" x14ac:dyDescent="0.3">
      <c r="L6492" s="26">
        <v>6483</v>
      </c>
      <c r="M6492" s="58">
        <v>0</v>
      </c>
      <c r="O6492" s="26">
        <v>6483</v>
      </c>
      <c r="P6492" s="58">
        <v>0</v>
      </c>
    </row>
    <row r="6493" spans="12:16" x14ac:dyDescent="0.3">
      <c r="L6493" s="26">
        <v>6484</v>
      </c>
      <c r="M6493" s="58">
        <v>16606630.891489582</v>
      </c>
      <c r="O6493" s="26">
        <v>6484</v>
      </c>
      <c r="P6493" s="58">
        <v>16606630.891489582</v>
      </c>
    </row>
    <row r="6494" spans="12:16" x14ac:dyDescent="0.3">
      <c r="L6494" s="26">
        <v>6485</v>
      </c>
      <c r="M6494" s="58">
        <v>30231808.842920337</v>
      </c>
      <c r="O6494" s="26">
        <v>6485</v>
      </c>
      <c r="P6494" s="58">
        <v>30231808.842920337</v>
      </c>
    </row>
    <row r="6495" spans="12:16" x14ac:dyDescent="0.3">
      <c r="L6495" s="26">
        <v>6486</v>
      </c>
      <c r="M6495" s="58">
        <v>0</v>
      </c>
      <c r="O6495" s="26">
        <v>6486</v>
      </c>
      <c r="P6495" s="58">
        <v>0</v>
      </c>
    </row>
    <row r="6496" spans="12:16" x14ac:dyDescent="0.3">
      <c r="L6496" s="26">
        <v>6487</v>
      </c>
      <c r="M6496" s="58">
        <v>0</v>
      </c>
      <c r="O6496" s="26">
        <v>6487</v>
      </c>
      <c r="P6496" s="58">
        <v>0</v>
      </c>
    </row>
    <row r="6497" spans="12:16" x14ac:dyDescent="0.3">
      <c r="L6497" s="26">
        <v>6488</v>
      </c>
      <c r="M6497" s="58">
        <v>0</v>
      </c>
      <c r="O6497" s="26">
        <v>6488</v>
      </c>
      <c r="P6497" s="58">
        <v>0</v>
      </c>
    </row>
    <row r="6498" spans="12:16" x14ac:dyDescent="0.3">
      <c r="L6498" s="26">
        <v>6489</v>
      </c>
      <c r="M6498" s="58">
        <v>0</v>
      </c>
      <c r="O6498" s="26">
        <v>6489</v>
      </c>
      <c r="P6498" s="58">
        <v>0</v>
      </c>
    </row>
    <row r="6499" spans="12:16" x14ac:dyDescent="0.3">
      <c r="L6499" s="26">
        <v>6490</v>
      </c>
      <c r="M6499" s="58">
        <v>0</v>
      </c>
      <c r="O6499" s="26">
        <v>6490</v>
      </c>
      <c r="P6499" s="58">
        <v>0</v>
      </c>
    </row>
    <row r="6500" spans="12:16" x14ac:dyDescent="0.3">
      <c r="L6500" s="26">
        <v>6491</v>
      </c>
      <c r="M6500" s="58">
        <v>0</v>
      </c>
      <c r="O6500" s="26">
        <v>6491</v>
      </c>
      <c r="P6500" s="58">
        <v>0</v>
      </c>
    </row>
    <row r="6501" spans="12:16" x14ac:dyDescent="0.3">
      <c r="L6501" s="26">
        <v>6492</v>
      </c>
      <c r="M6501" s="58">
        <v>9865325.1663278546</v>
      </c>
      <c r="O6501" s="26">
        <v>6492</v>
      </c>
      <c r="P6501" s="58">
        <v>0</v>
      </c>
    </row>
    <row r="6502" spans="12:16" x14ac:dyDescent="0.3">
      <c r="L6502" s="26">
        <v>6493</v>
      </c>
      <c r="M6502" s="58">
        <v>29882476.394544058</v>
      </c>
      <c r="O6502" s="26">
        <v>6493</v>
      </c>
      <c r="P6502" s="58">
        <v>29882476.394544058</v>
      </c>
    </row>
    <row r="6503" spans="12:16" x14ac:dyDescent="0.3">
      <c r="L6503" s="26">
        <v>6494</v>
      </c>
      <c r="M6503" s="58">
        <v>0</v>
      </c>
      <c r="O6503" s="26">
        <v>6494</v>
      </c>
      <c r="P6503" s="58">
        <v>0</v>
      </c>
    </row>
    <row r="6504" spans="12:16" x14ac:dyDescent="0.3">
      <c r="L6504" s="26">
        <v>6495</v>
      </c>
      <c r="M6504" s="58">
        <v>7796630.1682404224</v>
      </c>
      <c r="O6504" s="26">
        <v>6495</v>
      </c>
      <c r="P6504" s="58">
        <v>0</v>
      </c>
    </row>
    <row r="6505" spans="12:16" x14ac:dyDescent="0.3">
      <c r="L6505" s="26">
        <v>6496</v>
      </c>
      <c r="M6505" s="58">
        <v>24255774.280953854</v>
      </c>
      <c r="O6505" s="26">
        <v>6496</v>
      </c>
      <c r="P6505" s="58">
        <v>24255774.280953854</v>
      </c>
    </row>
    <row r="6506" spans="12:16" x14ac:dyDescent="0.3">
      <c r="L6506" s="26">
        <v>6497</v>
      </c>
      <c r="M6506" s="58">
        <v>6891603.5660702633</v>
      </c>
      <c r="O6506" s="26">
        <v>6497</v>
      </c>
      <c r="P6506" s="58">
        <v>6891603.5660702633</v>
      </c>
    </row>
    <row r="6507" spans="12:16" x14ac:dyDescent="0.3">
      <c r="L6507" s="26">
        <v>6498</v>
      </c>
      <c r="M6507" s="58">
        <v>18134326.388341684</v>
      </c>
      <c r="O6507" s="26">
        <v>6498</v>
      </c>
      <c r="P6507" s="58">
        <v>18134326.388341684</v>
      </c>
    </row>
    <row r="6508" spans="12:16" x14ac:dyDescent="0.3">
      <c r="L6508" s="26">
        <v>6499</v>
      </c>
      <c r="M6508" s="58">
        <v>0</v>
      </c>
      <c r="O6508" s="26">
        <v>6499</v>
      </c>
      <c r="P6508" s="58">
        <v>0</v>
      </c>
    </row>
    <row r="6509" spans="12:16" x14ac:dyDescent="0.3">
      <c r="L6509" s="26">
        <v>6500</v>
      </c>
      <c r="M6509" s="58">
        <v>0</v>
      </c>
      <c r="O6509" s="26">
        <v>6500</v>
      </c>
      <c r="P6509" s="58">
        <v>0</v>
      </c>
    </row>
    <row r="6510" spans="12:16" x14ac:dyDescent="0.3">
      <c r="L6510" s="26">
        <v>6501</v>
      </c>
      <c r="M6510" s="58">
        <v>0</v>
      </c>
      <c r="O6510" s="26">
        <v>6501</v>
      </c>
      <c r="P6510" s="58">
        <v>0</v>
      </c>
    </row>
    <row r="6511" spans="12:16" x14ac:dyDescent="0.3">
      <c r="L6511" s="26">
        <v>6502</v>
      </c>
      <c r="M6511" s="58">
        <v>7761416.4917958137</v>
      </c>
      <c r="O6511" s="26">
        <v>6502</v>
      </c>
      <c r="P6511" s="58">
        <v>7761416.4917958137</v>
      </c>
    </row>
    <row r="6512" spans="12:16" x14ac:dyDescent="0.3">
      <c r="L6512" s="26">
        <v>6503</v>
      </c>
      <c r="M6512" s="58">
        <v>10007938.110603578</v>
      </c>
      <c r="O6512" s="26">
        <v>6503</v>
      </c>
      <c r="P6512" s="58">
        <v>10007938.110603578</v>
      </c>
    </row>
    <row r="6513" spans="12:16" x14ac:dyDescent="0.3">
      <c r="L6513" s="26">
        <v>6504</v>
      </c>
      <c r="M6513" s="58">
        <v>0</v>
      </c>
      <c r="O6513" s="26">
        <v>6504</v>
      </c>
      <c r="P6513" s="58">
        <v>0</v>
      </c>
    </row>
    <row r="6514" spans="12:16" x14ac:dyDescent="0.3">
      <c r="L6514" s="26">
        <v>6505</v>
      </c>
      <c r="M6514" s="58">
        <v>9982625.1031364314</v>
      </c>
      <c r="O6514" s="26">
        <v>6505</v>
      </c>
      <c r="P6514" s="58">
        <v>9982625.1031364314</v>
      </c>
    </row>
    <row r="6515" spans="12:16" x14ac:dyDescent="0.3">
      <c r="L6515" s="26">
        <v>6506</v>
      </c>
      <c r="M6515" s="58">
        <v>0</v>
      </c>
      <c r="O6515" s="26">
        <v>6506</v>
      </c>
      <c r="P6515" s="58">
        <v>0</v>
      </c>
    </row>
    <row r="6516" spans="12:16" x14ac:dyDescent="0.3">
      <c r="L6516" s="26">
        <v>6507</v>
      </c>
      <c r="M6516" s="58">
        <v>0</v>
      </c>
      <c r="O6516" s="26">
        <v>6507</v>
      </c>
      <c r="P6516" s="58">
        <v>0</v>
      </c>
    </row>
    <row r="6517" spans="12:16" x14ac:dyDescent="0.3">
      <c r="L6517" s="26">
        <v>6508</v>
      </c>
      <c r="M6517" s="58">
        <v>9245363.5141354054</v>
      </c>
      <c r="O6517" s="26">
        <v>6508</v>
      </c>
      <c r="P6517" s="58">
        <v>9245363.5141354054</v>
      </c>
    </row>
    <row r="6518" spans="12:16" x14ac:dyDescent="0.3">
      <c r="L6518" s="26">
        <v>6509</v>
      </c>
      <c r="M6518" s="58">
        <v>10191999.722231146</v>
      </c>
      <c r="O6518" s="26">
        <v>6509</v>
      </c>
      <c r="P6518" s="58">
        <v>0</v>
      </c>
    </row>
    <row r="6519" spans="12:16" x14ac:dyDescent="0.3">
      <c r="L6519" s="26">
        <v>6510</v>
      </c>
      <c r="M6519" s="58">
        <v>17057151.087522484</v>
      </c>
      <c r="O6519" s="26">
        <v>6510</v>
      </c>
      <c r="P6519" s="58">
        <v>17057151.087522484</v>
      </c>
    </row>
    <row r="6520" spans="12:16" x14ac:dyDescent="0.3">
      <c r="L6520" s="26">
        <v>6511</v>
      </c>
      <c r="M6520" s="58">
        <v>20073543.814309485</v>
      </c>
      <c r="O6520" s="26">
        <v>6511</v>
      </c>
      <c r="P6520" s="58">
        <v>0</v>
      </c>
    </row>
    <row r="6521" spans="12:16" x14ac:dyDescent="0.3">
      <c r="L6521" s="26">
        <v>6512</v>
      </c>
      <c r="M6521" s="58">
        <v>19342931.860018361</v>
      </c>
      <c r="O6521" s="26">
        <v>6512</v>
      </c>
      <c r="P6521" s="58">
        <v>19342931.860018361</v>
      </c>
    </row>
    <row r="6522" spans="12:16" x14ac:dyDescent="0.3">
      <c r="L6522" s="26">
        <v>6513</v>
      </c>
      <c r="M6522" s="58">
        <v>12712349.489281423</v>
      </c>
      <c r="O6522" s="26">
        <v>6513</v>
      </c>
      <c r="P6522" s="58">
        <v>12712349.489281423</v>
      </c>
    </row>
    <row r="6523" spans="12:16" x14ac:dyDescent="0.3">
      <c r="L6523" s="26">
        <v>6514</v>
      </c>
      <c r="M6523" s="58">
        <v>0</v>
      </c>
      <c r="O6523" s="26">
        <v>6514</v>
      </c>
      <c r="P6523" s="58">
        <v>0</v>
      </c>
    </row>
    <row r="6524" spans="12:16" x14ac:dyDescent="0.3">
      <c r="L6524" s="26">
        <v>6515</v>
      </c>
      <c r="M6524" s="58">
        <v>0</v>
      </c>
      <c r="O6524" s="26">
        <v>6515</v>
      </c>
      <c r="P6524" s="58">
        <v>0</v>
      </c>
    </row>
    <row r="6525" spans="12:16" x14ac:dyDescent="0.3">
      <c r="L6525" s="26">
        <v>6516</v>
      </c>
      <c r="M6525" s="58">
        <v>19916580.687164038</v>
      </c>
      <c r="O6525" s="26">
        <v>6516</v>
      </c>
      <c r="P6525" s="58">
        <v>0</v>
      </c>
    </row>
    <row r="6526" spans="12:16" x14ac:dyDescent="0.3">
      <c r="L6526" s="26">
        <v>6517</v>
      </c>
      <c r="M6526" s="58">
        <v>43458225.281181127</v>
      </c>
      <c r="O6526" s="26">
        <v>6517</v>
      </c>
      <c r="P6526" s="58">
        <v>11274107.741908463</v>
      </c>
    </row>
    <row r="6527" spans="12:16" x14ac:dyDescent="0.3">
      <c r="L6527" s="26">
        <v>6518</v>
      </c>
      <c r="M6527" s="58">
        <v>0</v>
      </c>
      <c r="O6527" s="26">
        <v>6518</v>
      </c>
      <c r="P6527" s="58">
        <v>0</v>
      </c>
    </row>
    <row r="6528" spans="12:16" x14ac:dyDescent="0.3">
      <c r="L6528" s="26">
        <v>6519</v>
      </c>
      <c r="M6528" s="58">
        <v>39290953.367986634</v>
      </c>
      <c r="O6528" s="26">
        <v>6519</v>
      </c>
      <c r="P6528" s="58">
        <v>39290953.367986634</v>
      </c>
    </row>
    <row r="6529" spans="12:16" x14ac:dyDescent="0.3">
      <c r="L6529" s="26">
        <v>6520</v>
      </c>
      <c r="M6529" s="58">
        <v>0</v>
      </c>
      <c r="O6529" s="26">
        <v>6520</v>
      </c>
      <c r="P6529" s="58">
        <v>0</v>
      </c>
    </row>
    <row r="6530" spans="12:16" x14ac:dyDescent="0.3">
      <c r="L6530" s="26">
        <v>6521</v>
      </c>
      <c r="M6530" s="58">
        <v>10538270.0331359</v>
      </c>
      <c r="O6530" s="26">
        <v>6521</v>
      </c>
      <c r="P6530" s="58">
        <v>10538270.0331359</v>
      </c>
    </row>
    <row r="6531" spans="12:16" x14ac:dyDescent="0.3">
      <c r="L6531" s="26">
        <v>6522</v>
      </c>
      <c r="M6531" s="58">
        <v>11186063.622670094</v>
      </c>
      <c r="O6531" s="26">
        <v>6522</v>
      </c>
      <c r="P6531" s="58">
        <v>0</v>
      </c>
    </row>
    <row r="6532" spans="12:16" x14ac:dyDescent="0.3">
      <c r="L6532" s="26">
        <v>6523</v>
      </c>
      <c r="M6532" s="58">
        <v>36393946.195176043</v>
      </c>
      <c r="O6532" s="26">
        <v>6523</v>
      </c>
      <c r="P6532" s="58">
        <v>36393946.195176043</v>
      </c>
    </row>
    <row r="6533" spans="12:16" x14ac:dyDescent="0.3">
      <c r="L6533" s="26">
        <v>6524</v>
      </c>
      <c r="M6533" s="58">
        <v>0</v>
      </c>
      <c r="O6533" s="26">
        <v>6524</v>
      </c>
      <c r="P6533" s="58">
        <v>0</v>
      </c>
    </row>
    <row r="6534" spans="12:16" x14ac:dyDescent="0.3">
      <c r="L6534" s="26">
        <v>6525</v>
      </c>
      <c r="M6534" s="58">
        <v>0</v>
      </c>
      <c r="O6534" s="26">
        <v>6525</v>
      </c>
      <c r="P6534" s="58">
        <v>0</v>
      </c>
    </row>
    <row r="6535" spans="12:16" x14ac:dyDescent="0.3">
      <c r="L6535" s="26">
        <v>6526</v>
      </c>
      <c r="M6535" s="58">
        <v>0</v>
      </c>
      <c r="O6535" s="26">
        <v>6526</v>
      </c>
      <c r="P6535" s="58">
        <v>0</v>
      </c>
    </row>
    <row r="6536" spans="12:16" x14ac:dyDescent="0.3">
      <c r="L6536" s="26">
        <v>6527</v>
      </c>
      <c r="M6536" s="58">
        <v>6678886.4560077731</v>
      </c>
      <c r="O6536" s="26">
        <v>6527</v>
      </c>
      <c r="P6536" s="58">
        <v>6678886.4560077731</v>
      </c>
    </row>
    <row r="6537" spans="12:16" x14ac:dyDescent="0.3">
      <c r="L6537" s="26">
        <v>6528</v>
      </c>
      <c r="M6537" s="58">
        <v>18265056.19268379</v>
      </c>
      <c r="O6537" s="26">
        <v>6528</v>
      </c>
      <c r="P6537" s="58">
        <v>18265056.19268379</v>
      </c>
    </row>
    <row r="6538" spans="12:16" x14ac:dyDescent="0.3">
      <c r="L6538" s="26">
        <v>6529</v>
      </c>
      <c r="M6538" s="58">
        <v>0</v>
      </c>
      <c r="O6538" s="26">
        <v>6529</v>
      </c>
      <c r="P6538" s="58">
        <v>0</v>
      </c>
    </row>
    <row r="6539" spans="12:16" x14ac:dyDescent="0.3">
      <c r="L6539" s="26">
        <v>6530</v>
      </c>
      <c r="M6539" s="58">
        <v>0</v>
      </c>
      <c r="O6539" s="26">
        <v>6530</v>
      </c>
      <c r="P6539" s="58">
        <v>0</v>
      </c>
    </row>
    <row r="6540" spans="12:16" x14ac:dyDescent="0.3">
      <c r="L6540" s="26">
        <v>6531</v>
      </c>
      <c r="M6540" s="58">
        <v>0</v>
      </c>
      <c r="O6540" s="26">
        <v>6531</v>
      </c>
      <c r="P6540" s="58">
        <v>0</v>
      </c>
    </row>
    <row r="6541" spans="12:16" x14ac:dyDescent="0.3">
      <c r="L6541" s="26">
        <v>6532</v>
      </c>
      <c r="M6541" s="58">
        <v>35939687.335622989</v>
      </c>
      <c r="O6541" s="26">
        <v>6532</v>
      </c>
      <c r="P6541" s="58">
        <v>23245295.693540767</v>
      </c>
    </row>
    <row r="6542" spans="12:16" x14ac:dyDescent="0.3">
      <c r="L6542" s="26">
        <v>6533</v>
      </c>
      <c r="M6542" s="58">
        <v>0</v>
      </c>
      <c r="O6542" s="26">
        <v>6533</v>
      </c>
      <c r="P6542" s="58">
        <v>0</v>
      </c>
    </row>
    <row r="6543" spans="12:16" x14ac:dyDescent="0.3">
      <c r="L6543" s="26">
        <v>6534</v>
      </c>
      <c r="M6543" s="58">
        <v>0</v>
      </c>
      <c r="O6543" s="26">
        <v>6534</v>
      </c>
      <c r="P6543" s="58">
        <v>0</v>
      </c>
    </row>
    <row r="6544" spans="12:16" x14ac:dyDescent="0.3">
      <c r="L6544" s="26">
        <v>6535</v>
      </c>
      <c r="M6544" s="58">
        <v>12211324.462406231</v>
      </c>
      <c r="O6544" s="26">
        <v>6535</v>
      </c>
      <c r="P6544" s="58">
        <v>12211324.462406231</v>
      </c>
    </row>
    <row r="6545" spans="12:16" x14ac:dyDescent="0.3">
      <c r="L6545" s="26">
        <v>6536</v>
      </c>
      <c r="M6545" s="58">
        <v>9906366.3058477212</v>
      </c>
      <c r="O6545" s="26">
        <v>6536</v>
      </c>
      <c r="P6545" s="58">
        <v>9906366.3058477212</v>
      </c>
    </row>
    <row r="6546" spans="12:16" x14ac:dyDescent="0.3">
      <c r="L6546" s="26">
        <v>6537</v>
      </c>
      <c r="M6546" s="58">
        <v>0</v>
      </c>
      <c r="O6546" s="26">
        <v>6537</v>
      </c>
      <c r="P6546" s="58">
        <v>0</v>
      </c>
    </row>
    <row r="6547" spans="12:16" x14ac:dyDescent="0.3">
      <c r="L6547" s="26">
        <v>6538</v>
      </c>
      <c r="M6547" s="58">
        <v>9752448.4581870697</v>
      </c>
      <c r="O6547" s="26">
        <v>6538</v>
      </c>
      <c r="P6547" s="58">
        <v>0</v>
      </c>
    </row>
    <row r="6548" spans="12:16" x14ac:dyDescent="0.3">
      <c r="L6548" s="26">
        <v>6539</v>
      </c>
      <c r="M6548" s="58">
        <v>0</v>
      </c>
      <c r="O6548" s="26">
        <v>6539</v>
      </c>
      <c r="P6548" s="58">
        <v>0</v>
      </c>
    </row>
    <row r="6549" spans="12:16" x14ac:dyDescent="0.3">
      <c r="L6549" s="26">
        <v>6540</v>
      </c>
      <c r="M6549" s="58">
        <v>0</v>
      </c>
      <c r="O6549" s="26">
        <v>6540</v>
      </c>
      <c r="P6549" s="58">
        <v>0</v>
      </c>
    </row>
    <row r="6550" spans="12:16" x14ac:dyDescent="0.3">
      <c r="L6550" s="26">
        <v>6541</v>
      </c>
      <c r="M6550" s="58">
        <v>10709137.993591808</v>
      </c>
      <c r="O6550" s="26">
        <v>6541</v>
      </c>
      <c r="P6550" s="58">
        <v>10709137.993591808</v>
      </c>
    </row>
    <row r="6551" spans="12:16" x14ac:dyDescent="0.3">
      <c r="L6551" s="26">
        <v>6542</v>
      </c>
      <c r="M6551" s="58">
        <v>0</v>
      </c>
      <c r="O6551" s="26">
        <v>6542</v>
      </c>
      <c r="P6551" s="58">
        <v>0</v>
      </c>
    </row>
    <row r="6552" spans="12:16" x14ac:dyDescent="0.3">
      <c r="L6552" s="26">
        <v>6543</v>
      </c>
      <c r="M6552" s="58">
        <v>26302114.886133101</v>
      </c>
      <c r="O6552" s="26">
        <v>6543</v>
      </c>
      <c r="P6552" s="58">
        <v>0</v>
      </c>
    </row>
    <row r="6553" spans="12:16" x14ac:dyDescent="0.3">
      <c r="L6553" s="26">
        <v>6544</v>
      </c>
      <c r="M6553" s="58">
        <v>0</v>
      </c>
      <c r="O6553" s="26">
        <v>6544</v>
      </c>
      <c r="P6553" s="58">
        <v>0</v>
      </c>
    </row>
    <row r="6554" spans="12:16" x14ac:dyDescent="0.3">
      <c r="L6554" s="26">
        <v>6545</v>
      </c>
      <c r="M6554" s="58">
        <v>0</v>
      </c>
      <c r="O6554" s="26">
        <v>6545</v>
      </c>
      <c r="P6554" s="58">
        <v>0</v>
      </c>
    </row>
    <row r="6555" spans="12:16" x14ac:dyDescent="0.3">
      <c r="L6555" s="26">
        <v>6546</v>
      </c>
      <c r="M6555" s="58">
        <v>0</v>
      </c>
      <c r="O6555" s="26">
        <v>6546</v>
      </c>
      <c r="P6555" s="58">
        <v>0</v>
      </c>
    </row>
    <row r="6556" spans="12:16" x14ac:dyDescent="0.3">
      <c r="L6556" s="26">
        <v>6547</v>
      </c>
      <c r="M6556" s="58">
        <v>0</v>
      </c>
      <c r="O6556" s="26">
        <v>6547</v>
      </c>
      <c r="P6556" s="58">
        <v>0</v>
      </c>
    </row>
    <row r="6557" spans="12:16" x14ac:dyDescent="0.3">
      <c r="L6557" s="26">
        <v>6548</v>
      </c>
      <c r="M6557" s="58">
        <v>0</v>
      </c>
      <c r="O6557" s="26">
        <v>6548</v>
      </c>
      <c r="P6557" s="58">
        <v>0</v>
      </c>
    </row>
    <row r="6558" spans="12:16" x14ac:dyDescent="0.3">
      <c r="L6558" s="26">
        <v>6549</v>
      </c>
      <c r="M6558" s="58">
        <v>0</v>
      </c>
      <c r="O6558" s="26">
        <v>6549</v>
      </c>
      <c r="P6558" s="58">
        <v>0</v>
      </c>
    </row>
    <row r="6559" spans="12:16" x14ac:dyDescent="0.3">
      <c r="L6559" s="26">
        <v>6550</v>
      </c>
      <c r="M6559" s="58">
        <v>5819243.3389620958</v>
      </c>
      <c r="O6559" s="26">
        <v>6550</v>
      </c>
      <c r="P6559" s="58">
        <v>5819243.3389620958</v>
      </c>
    </row>
    <row r="6560" spans="12:16" x14ac:dyDescent="0.3">
      <c r="L6560" s="26">
        <v>6551</v>
      </c>
      <c r="M6560" s="58">
        <v>0</v>
      </c>
      <c r="O6560" s="26">
        <v>6551</v>
      </c>
      <c r="P6560" s="58">
        <v>0</v>
      </c>
    </row>
    <row r="6561" spans="12:16" x14ac:dyDescent="0.3">
      <c r="L6561" s="26">
        <v>6552</v>
      </c>
      <c r="M6561" s="58">
        <v>14659368.229967501</v>
      </c>
      <c r="O6561" s="26">
        <v>6552</v>
      </c>
      <c r="P6561" s="58">
        <v>14659368.229967501</v>
      </c>
    </row>
    <row r="6562" spans="12:16" x14ac:dyDescent="0.3">
      <c r="L6562" s="26">
        <v>6553</v>
      </c>
      <c r="M6562" s="58">
        <v>11437176.594963683</v>
      </c>
      <c r="O6562" s="26">
        <v>6553</v>
      </c>
      <c r="P6562" s="58">
        <v>11437176.594963683</v>
      </c>
    </row>
    <row r="6563" spans="12:16" x14ac:dyDescent="0.3">
      <c r="L6563" s="26">
        <v>6554</v>
      </c>
      <c r="M6563" s="58">
        <v>6127280.610871207</v>
      </c>
      <c r="O6563" s="26">
        <v>6554</v>
      </c>
      <c r="P6563" s="58">
        <v>6127280.610871207</v>
      </c>
    </row>
    <row r="6564" spans="12:16" x14ac:dyDescent="0.3">
      <c r="L6564" s="26">
        <v>6555</v>
      </c>
      <c r="M6564" s="58">
        <v>0</v>
      </c>
      <c r="O6564" s="26">
        <v>6555</v>
      </c>
      <c r="P6564" s="58">
        <v>0</v>
      </c>
    </row>
    <row r="6565" spans="12:16" x14ac:dyDescent="0.3">
      <c r="L6565" s="26">
        <v>6556</v>
      </c>
      <c r="M6565" s="58">
        <v>8532351.8290102631</v>
      </c>
      <c r="O6565" s="26">
        <v>6556</v>
      </c>
      <c r="P6565" s="58">
        <v>0</v>
      </c>
    </row>
    <row r="6566" spans="12:16" x14ac:dyDescent="0.3">
      <c r="L6566" s="26">
        <v>6557</v>
      </c>
      <c r="M6566" s="58">
        <v>0</v>
      </c>
      <c r="O6566" s="26">
        <v>6557</v>
      </c>
      <c r="P6566" s="58">
        <v>0</v>
      </c>
    </row>
    <row r="6567" spans="12:16" x14ac:dyDescent="0.3">
      <c r="L6567" s="26">
        <v>6558</v>
      </c>
      <c r="M6567" s="58">
        <v>0</v>
      </c>
      <c r="O6567" s="26">
        <v>6558</v>
      </c>
      <c r="P6567" s="58">
        <v>0</v>
      </c>
    </row>
    <row r="6568" spans="12:16" x14ac:dyDescent="0.3">
      <c r="L6568" s="26">
        <v>6559</v>
      </c>
      <c r="M6568" s="58">
        <v>34146423.964082703</v>
      </c>
      <c r="O6568" s="26">
        <v>6559</v>
      </c>
      <c r="P6568" s="58">
        <v>7381093.8943433054</v>
      </c>
    </row>
    <row r="6569" spans="12:16" x14ac:dyDescent="0.3">
      <c r="L6569" s="26">
        <v>6560</v>
      </c>
      <c r="M6569" s="58">
        <v>12773096.178509954</v>
      </c>
      <c r="O6569" s="26">
        <v>6560</v>
      </c>
      <c r="P6569" s="58">
        <v>12773096.178509954</v>
      </c>
    </row>
    <row r="6570" spans="12:16" x14ac:dyDescent="0.3">
      <c r="L6570" s="26">
        <v>6561</v>
      </c>
      <c r="M6570" s="58">
        <v>6642109.0505526792</v>
      </c>
      <c r="O6570" s="26">
        <v>6561</v>
      </c>
      <c r="P6570" s="58">
        <v>6642109.0505526792</v>
      </c>
    </row>
    <row r="6571" spans="12:16" x14ac:dyDescent="0.3">
      <c r="L6571" s="26">
        <v>6562</v>
      </c>
      <c r="M6571" s="58">
        <v>0</v>
      </c>
      <c r="O6571" s="26">
        <v>6562</v>
      </c>
      <c r="P6571" s="58">
        <v>0</v>
      </c>
    </row>
    <row r="6572" spans="12:16" x14ac:dyDescent="0.3">
      <c r="L6572" s="26">
        <v>6563</v>
      </c>
      <c r="M6572" s="58">
        <v>0</v>
      </c>
      <c r="O6572" s="26">
        <v>6563</v>
      </c>
      <c r="P6572" s="58">
        <v>0</v>
      </c>
    </row>
    <row r="6573" spans="12:16" x14ac:dyDescent="0.3">
      <c r="L6573" s="26">
        <v>6564</v>
      </c>
      <c r="M6573" s="58">
        <v>17263192.837852716</v>
      </c>
      <c r="O6573" s="26">
        <v>6564</v>
      </c>
      <c r="P6573" s="58">
        <v>12073350.675880376</v>
      </c>
    </row>
    <row r="6574" spans="12:16" x14ac:dyDescent="0.3">
      <c r="L6574" s="26">
        <v>6565</v>
      </c>
      <c r="M6574" s="58">
        <v>0</v>
      </c>
      <c r="O6574" s="26">
        <v>6565</v>
      </c>
      <c r="P6574" s="58">
        <v>0</v>
      </c>
    </row>
    <row r="6575" spans="12:16" x14ac:dyDescent="0.3">
      <c r="L6575" s="26">
        <v>6566</v>
      </c>
      <c r="M6575" s="58">
        <v>0</v>
      </c>
      <c r="O6575" s="26">
        <v>6566</v>
      </c>
      <c r="P6575" s="58">
        <v>0</v>
      </c>
    </row>
    <row r="6576" spans="12:16" x14ac:dyDescent="0.3">
      <c r="L6576" s="26">
        <v>6567</v>
      </c>
      <c r="M6576" s="58">
        <v>0</v>
      </c>
      <c r="O6576" s="26">
        <v>6567</v>
      </c>
      <c r="P6576" s="58">
        <v>0</v>
      </c>
    </row>
    <row r="6577" spans="12:16" x14ac:dyDescent="0.3">
      <c r="L6577" s="26">
        <v>6568</v>
      </c>
      <c r="M6577" s="58">
        <v>21240909.89224742</v>
      </c>
      <c r="O6577" s="26">
        <v>6568</v>
      </c>
      <c r="P6577" s="58">
        <v>21240909.89224742</v>
      </c>
    </row>
    <row r="6578" spans="12:16" x14ac:dyDescent="0.3">
      <c r="L6578" s="26">
        <v>6569</v>
      </c>
      <c r="M6578" s="58">
        <v>16511538.214730505</v>
      </c>
      <c r="O6578" s="26">
        <v>6569</v>
      </c>
      <c r="P6578" s="58">
        <v>16511538.214730505</v>
      </c>
    </row>
    <row r="6579" spans="12:16" x14ac:dyDescent="0.3">
      <c r="L6579" s="26">
        <v>6570</v>
      </c>
      <c r="M6579" s="58">
        <v>0</v>
      </c>
      <c r="O6579" s="26">
        <v>6570</v>
      </c>
      <c r="P6579" s="58">
        <v>0</v>
      </c>
    </row>
    <row r="6580" spans="12:16" x14ac:dyDescent="0.3">
      <c r="L6580" s="26">
        <v>6571</v>
      </c>
      <c r="M6580" s="58">
        <v>31632088.820225164</v>
      </c>
      <c r="O6580" s="26">
        <v>6571</v>
      </c>
      <c r="P6580" s="58">
        <v>0</v>
      </c>
    </row>
    <row r="6581" spans="12:16" x14ac:dyDescent="0.3">
      <c r="L6581" s="26">
        <v>6572</v>
      </c>
      <c r="M6581" s="58">
        <v>0</v>
      </c>
      <c r="O6581" s="26">
        <v>6572</v>
      </c>
      <c r="P6581" s="58">
        <v>0</v>
      </c>
    </row>
    <row r="6582" spans="12:16" x14ac:dyDescent="0.3">
      <c r="L6582" s="26">
        <v>6573</v>
      </c>
      <c r="M6582" s="58">
        <v>7239786.2609386034</v>
      </c>
      <c r="O6582" s="26">
        <v>6573</v>
      </c>
      <c r="P6582" s="58">
        <v>7239786.2609386034</v>
      </c>
    </row>
    <row r="6583" spans="12:16" x14ac:dyDescent="0.3">
      <c r="L6583" s="26">
        <v>6574</v>
      </c>
      <c r="M6583" s="58">
        <v>0</v>
      </c>
      <c r="O6583" s="26">
        <v>6574</v>
      </c>
      <c r="P6583" s="58">
        <v>0</v>
      </c>
    </row>
    <row r="6584" spans="12:16" x14ac:dyDescent="0.3">
      <c r="L6584" s="26">
        <v>6575</v>
      </c>
      <c r="M6584" s="58">
        <v>0</v>
      </c>
      <c r="O6584" s="26">
        <v>6575</v>
      </c>
      <c r="P6584" s="58">
        <v>0</v>
      </c>
    </row>
    <row r="6585" spans="12:16" x14ac:dyDescent="0.3">
      <c r="L6585" s="26">
        <v>6576</v>
      </c>
      <c r="M6585" s="58">
        <v>0</v>
      </c>
      <c r="O6585" s="26">
        <v>6576</v>
      </c>
      <c r="P6585" s="58">
        <v>0</v>
      </c>
    </row>
    <row r="6586" spans="12:16" x14ac:dyDescent="0.3">
      <c r="L6586" s="26">
        <v>6577</v>
      </c>
      <c r="M6586" s="58">
        <v>0</v>
      </c>
      <c r="O6586" s="26">
        <v>6577</v>
      </c>
      <c r="P6586" s="58">
        <v>0</v>
      </c>
    </row>
    <row r="6587" spans="12:16" x14ac:dyDescent="0.3">
      <c r="L6587" s="26">
        <v>6578</v>
      </c>
      <c r="M6587" s="58">
        <v>0</v>
      </c>
      <c r="O6587" s="26">
        <v>6578</v>
      </c>
      <c r="P6587" s="58">
        <v>0</v>
      </c>
    </row>
    <row r="6588" spans="12:16" x14ac:dyDescent="0.3">
      <c r="L6588" s="26">
        <v>6579</v>
      </c>
      <c r="M6588" s="58">
        <v>18486553.016451787</v>
      </c>
      <c r="O6588" s="26">
        <v>6579</v>
      </c>
      <c r="P6588" s="58">
        <v>18486553.016451787</v>
      </c>
    </row>
    <row r="6589" spans="12:16" x14ac:dyDescent="0.3">
      <c r="L6589" s="26">
        <v>6580</v>
      </c>
      <c r="M6589" s="58">
        <v>30726803.536692247</v>
      </c>
      <c r="O6589" s="26">
        <v>6580</v>
      </c>
      <c r="P6589" s="58">
        <v>20502683.993445206</v>
      </c>
    </row>
    <row r="6590" spans="12:16" x14ac:dyDescent="0.3">
      <c r="L6590" s="26">
        <v>6581</v>
      </c>
      <c r="M6590" s="58">
        <v>0</v>
      </c>
      <c r="O6590" s="26">
        <v>6581</v>
      </c>
      <c r="P6590" s="58">
        <v>0</v>
      </c>
    </row>
    <row r="6591" spans="12:16" x14ac:dyDescent="0.3">
      <c r="L6591" s="26">
        <v>6582</v>
      </c>
      <c r="M6591" s="58">
        <v>0</v>
      </c>
      <c r="O6591" s="26">
        <v>6582</v>
      </c>
      <c r="P6591" s="58">
        <v>0</v>
      </c>
    </row>
    <row r="6592" spans="12:16" x14ac:dyDescent="0.3">
      <c r="L6592" s="26">
        <v>6583</v>
      </c>
      <c r="M6592" s="58">
        <v>12761666.209894247</v>
      </c>
      <c r="O6592" s="26">
        <v>6583</v>
      </c>
      <c r="P6592" s="58">
        <v>12761666.209894247</v>
      </c>
    </row>
    <row r="6593" spans="12:16" x14ac:dyDescent="0.3">
      <c r="L6593" s="26">
        <v>6584</v>
      </c>
      <c r="M6593" s="58">
        <v>0</v>
      </c>
      <c r="O6593" s="26">
        <v>6584</v>
      </c>
      <c r="P6593" s="58">
        <v>0</v>
      </c>
    </row>
    <row r="6594" spans="12:16" x14ac:dyDescent="0.3">
      <c r="L6594" s="26">
        <v>6585</v>
      </c>
      <c r="M6594" s="58">
        <v>8874645.4662871398</v>
      </c>
      <c r="O6594" s="26">
        <v>6585</v>
      </c>
      <c r="P6594" s="58">
        <v>8874645.4662871398</v>
      </c>
    </row>
    <row r="6595" spans="12:16" x14ac:dyDescent="0.3">
      <c r="L6595" s="26">
        <v>6586</v>
      </c>
      <c r="M6595" s="58">
        <v>32288241.255308997</v>
      </c>
      <c r="O6595" s="26">
        <v>6586</v>
      </c>
      <c r="P6595" s="58">
        <v>32288241.255308997</v>
      </c>
    </row>
    <row r="6596" spans="12:16" x14ac:dyDescent="0.3">
      <c r="L6596" s="26">
        <v>6587</v>
      </c>
      <c r="M6596" s="58">
        <v>10604486.394096358</v>
      </c>
      <c r="O6596" s="26">
        <v>6587</v>
      </c>
      <c r="P6596" s="58">
        <v>10604486.394096358</v>
      </c>
    </row>
    <row r="6597" spans="12:16" x14ac:dyDescent="0.3">
      <c r="L6597" s="26">
        <v>6588</v>
      </c>
      <c r="M6597" s="58">
        <v>27518607.194031246</v>
      </c>
      <c r="O6597" s="26">
        <v>6588</v>
      </c>
      <c r="P6597" s="58">
        <v>27518607.194031246</v>
      </c>
    </row>
    <row r="6598" spans="12:16" x14ac:dyDescent="0.3">
      <c r="L6598" s="26">
        <v>6589</v>
      </c>
      <c r="M6598" s="58">
        <v>12060065.447916895</v>
      </c>
      <c r="O6598" s="26">
        <v>6589</v>
      </c>
      <c r="P6598" s="58">
        <v>0</v>
      </c>
    </row>
    <row r="6599" spans="12:16" x14ac:dyDescent="0.3">
      <c r="L6599" s="26">
        <v>6590</v>
      </c>
      <c r="M6599" s="58">
        <v>18526434.35962382</v>
      </c>
      <c r="O6599" s="26">
        <v>6590</v>
      </c>
      <c r="P6599" s="58">
        <v>18526434.35962382</v>
      </c>
    </row>
    <row r="6600" spans="12:16" x14ac:dyDescent="0.3">
      <c r="L6600" s="26">
        <v>6591</v>
      </c>
      <c r="M6600" s="58">
        <v>0</v>
      </c>
      <c r="O6600" s="26">
        <v>6591</v>
      </c>
      <c r="P6600" s="58">
        <v>0</v>
      </c>
    </row>
    <row r="6601" spans="12:16" x14ac:dyDescent="0.3">
      <c r="L6601" s="26">
        <v>6592</v>
      </c>
      <c r="M6601" s="58">
        <v>21689035.577238757</v>
      </c>
      <c r="O6601" s="26">
        <v>6592</v>
      </c>
      <c r="P6601" s="58">
        <v>21689035.577238757</v>
      </c>
    </row>
    <row r="6602" spans="12:16" x14ac:dyDescent="0.3">
      <c r="L6602" s="26">
        <v>6593</v>
      </c>
      <c r="M6602" s="58">
        <v>12091861.269372663</v>
      </c>
      <c r="O6602" s="26">
        <v>6593</v>
      </c>
      <c r="P6602" s="58">
        <v>12091861.269372663</v>
      </c>
    </row>
    <row r="6603" spans="12:16" x14ac:dyDescent="0.3">
      <c r="L6603" s="26">
        <v>6594</v>
      </c>
      <c r="M6603" s="58">
        <v>4844873.4256510111</v>
      </c>
      <c r="O6603" s="26">
        <v>6594</v>
      </c>
      <c r="P6603" s="58">
        <v>4844873.4256510111</v>
      </c>
    </row>
    <row r="6604" spans="12:16" x14ac:dyDescent="0.3">
      <c r="L6604" s="26">
        <v>6595</v>
      </c>
      <c r="M6604" s="58">
        <v>7516834.7387288138</v>
      </c>
      <c r="O6604" s="26">
        <v>6595</v>
      </c>
      <c r="P6604" s="58">
        <v>7516834.7387288138</v>
      </c>
    </row>
    <row r="6605" spans="12:16" x14ac:dyDescent="0.3">
      <c r="L6605" s="26">
        <v>6596</v>
      </c>
      <c r="M6605" s="58">
        <v>0</v>
      </c>
      <c r="O6605" s="26">
        <v>6596</v>
      </c>
      <c r="P6605" s="58">
        <v>0</v>
      </c>
    </row>
    <row r="6606" spans="12:16" x14ac:dyDescent="0.3">
      <c r="L6606" s="26">
        <v>6597</v>
      </c>
      <c r="M6606" s="58">
        <v>41947244.725551516</v>
      </c>
      <c r="O6606" s="26">
        <v>6597</v>
      </c>
      <c r="P6606" s="58">
        <v>41947244.725551516</v>
      </c>
    </row>
    <row r="6607" spans="12:16" x14ac:dyDescent="0.3">
      <c r="L6607" s="26">
        <v>6598</v>
      </c>
      <c r="M6607" s="58">
        <v>9879636.1112990957</v>
      </c>
      <c r="O6607" s="26">
        <v>6598</v>
      </c>
      <c r="P6607" s="58">
        <v>9879636.1112990957</v>
      </c>
    </row>
    <row r="6608" spans="12:16" x14ac:dyDescent="0.3">
      <c r="L6608" s="26">
        <v>6599</v>
      </c>
      <c r="M6608" s="58">
        <v>9759613.4030805994</v>
      </c>
      <c r="O6608" s="26">
        <v>6599</v>
      </c>
      <c r="P6608" s="58">
        <v>0</v>
      </c>
    </row>
    <row r="6609" spans="12:16" x14ac:dyDescent="0.3">
      <c r="L6609" s="26">
        <v>6600</v>
      </c>
      <c r="M6609" s="58">
        <v>0</v>
      </c>
      <c r="O6609" s="26">
        <v>6600</v>
      </c>
      <c r="P6609" s="58">
        <v>0</v>
      </c>
    </row>
    <row r="6610" spans="12:16" x14ac:dyDescent="0.3">
      <c r="L6610" s="26">
        <v>6601</v>
      </c>
      <c r="M6610" s="58">
        <v>27064302.364046421</v>
      </c>
      <c r="O6610" s="26">
        <v>6601</v>
      </c>
      <c r="P6610" s="58">
        <v>27064302.364046421</v>
      </c>
    </row>
    <row r="6611" spans="12:16" x14ac:dyDescent="0.3">
      <c r="L6611" s="26">
        <v>6602</v>
      </c>
      <c r="M6611" s="58">
        <v>0</v>
      </c>
      <c r="O6611" s="26">
        <v>6602</v>
      </c>
      <c r="P6611" s="58">
        <v>0</v>
      </c>
    </row>
    <row r="6612" spans="12:16" x14ac:dyDescent="0.3">
      <c r="L6612" s="26">
        <v>6603</v>
      </c>
      <c r="M6612" s="58">
        <v>0</v>
      </c>
      <c r="O6612" s="26">
        <v>6603</v>
      </c>
      <c r="P6612" s="58">
        <v>0</v>
      </c>
    </row>
    <row r="6613" spans="12:16" x14ac:dyDescent="0.3">
      <c r="L6613" s="26">
        <v>6604</v>
      </c>
      <c r="M6613" s="58">
        <v>19212120.953433074</v>
      </c>
      <c r="O6613" s="26">
        <v>6604</v>
      </c>
      <c r="P6613" s="58">
        <v>19212120.953433074</v>
      </c>
    </row>
    <row r="6614" spans="12:16" x14ac:dyDescent="0.3">
      <c r="L6614" s="26">
        <v>6605</v>
      </c>
      <c r="M6614" s="58">
        <v>0</v>
      </c>
      <c r="O6614" s="26">
        <v>6605</v>
      </c>
      <c r="P6614" s="58">
        <v>0</v>
      </c>
    </row>
    <row r="6615" spans="12:16" x14ac:dyDescent="0.3">
      <c r="L6615" s="26">
        <v>6606</v>
      </c>
      <c r="M6615" s="58">
        <v>7613271.744620881</v>
      </c>
      <c r="O6615" s="26">
        <v>6606</v>
      </c>
      <c r="P6615" s="58">
        <v>7613271.744620881</v>
      </c>
    </row>
    <row r="6616" spans="12:16" x14ac:dyDescent="0.3">
      <c r="L6616" s="26">
        <v>6607</v>
      </c>
      <c r="M6616" s="58">
        <v>0</v>
      </c>
      <c r="O6616" s="26">
        <v>6607</v>
      </c>
      <c r="P6616" s="58">
        <v>0</v>
      </c>
    </row>
    <row r="6617" spans="12:16" x14ac:dyDescent="0.3">
      <c r="L6617" s="26">
        <v>6608</v>
      </c>
      <c r="M6617" s="58">
        <v>18095148.851523019</v>
      </c>
      <c r="O6617" s="26">
        <v>6608</v>
      </c>
      <c r="P6617" s="58">
        <v>9841305.074680455</v>
      </c>
    </row>
    <row r="6618" spans="12:16" x14ac:dyDescent="0.3">
      <c r="L6618" s="26">
        <v>6609</v>
      </c>
      <c r="M6618" s="58">
        <v>6043856.1010476481</v>
      </c>
      <c r="O6618" s="26">
        <v>6609</v>
      </c>
      <c r="P6618" s="58">
        <v>6043856.1010476481</v>
      </c>
    </row>
    <row r="6619" spans="12:16" x14ac:dyDescent="0.3">
      <c r="L6619" s="26">
        <v>6610</v>
      </c>
      <c r="M6619" s="58">
        <v>0</v>
      </c>
      <c r="O6619" s="26">
        <v>6610</v>
      </c>
      <c r="P6619" s="58">
        <v>0</v>
      </c>
    </row>
    <row r="6620" spans="12:16" x14ac:dyDescent="0.3">
      <c r="L6620" s="26">
        <v>6611</v>
      </c>
      <c r="M6620" s="58">
        <v>0</v>
      </c>
      <c r="O6620" s="26">
        <v>6611</v>
      </c>
      <c r="P6620" s="58">
        <v>0</v>
      </c>
    </row>
    <row r="6621" spans="12:16" x14ac:dyDescent="0.3">
      <c r="L6621" s="26">
        <v>6612</v>
      </c>
      <c r="M6621" s="58">
        <v>19902199.253118124</v>
      </c>
      <c r="O6621" s="26">
        <v>6612</v>
      </c>
      <c r="P6621" s="58">
        <v>19902199.253118124</v>
      </c>
    </row>
    <row r="6622" spans="12:16" x14ac:dyDescent="0.3">
      <c r="L6622" s="26">
        <v>6613</v>
      </c>
      <c r="M6622" s="58">
        <v>0</v>
      </c>
      <c r="O6622" s="26">
        <v>6613</v>
      </c>
      <c r="P6622" s="58">
        <v>0</v>
      </c>
    </row>
    <row r="6623" spans="12:16" x14ac:dyDescent="0.3">
      <c r="L6623" s="26">
        <v>6614</v>
      </c>
      <c r="M6623" s="58">
        <v>0</v>
      </c>
      <c r="O6623" s="26">
        <v>6614</v>
      </c>
      <c r="P6623" s="58">
        <v>0</v>
      </c>
    </row>
    <row r="6624" spans="12:16" x14ac:dyDescent="0.3">
      <c r="L6624" s="26">
        <v>6615</v>
      </c>
      <c r="M6624" s="58">
        <v>0</v>
      </c>
      <c r="O6624" s="26">
        <v>6615</v>
      </c>
      <c r="P6624" s="58">
        <v>0</v>
      </c>
    </row>
    <row r="6625" spans="12:16" x14ac:dyDescent="0.3">
      <c r="L6625" s="26">
        <v>6616</v>
      </c>
      <c r="M6625" s="58">
        <v>17537912.000757709</v>
      </c>
      <c r="O6625" s="26">
        <v>6616</v>
      </c>
      <c r="P6625" s="58">
        <v>12464027.553990932</v>
      </c>
    </row>
    <row r="6626" spans="12:16" x14ac:dyDescent="0.3">
      <c r="L6626" s="26">
        <v>6617</v>
      </c>
      <c r="M6626" s="58">
        <v>0</v>
      </c>
      <c r="O6626" s="26">
        <v>6617</v>
      </c>
      <c r="P6626" s="58">
        <v>0</v>
      </c>
    </row>
    <row r="6627" spans="12:16" x14ac:dyDescent="0.3">
      <c r="L6627" s="26">
        <v>6618</v>
      </c>
      <c r="M6627" s="58">
        <v>0</v>
      </c>
      <c r="O6627" s="26">
        <v>6618</v>
      </c>
      <c r="P6627" s="58">
        <v>0</v>
      </c>
    </row>
    <row r="6628" spans="12:16" x14ac:dyDescent="0.3">
      <c r="L6628" s="26">
        <v>6619</v>
      </c>
      <c r="M6628" s="58">
        <v>20779786.663113341</v>
      </c>
      <c r="O6628" s="26">
        <v>6619</v>
      </c>
      <c r="P6628" s="58">
        <v>9897213.1191970445</v>
      </c>
    </row>
    <row r="6629" spans="12:16" x14ac:dyDescent="0.3">
      <c r="L6629" s="26">
        <v>6620</v>
      </c>
      <c r="M6629" s="58">
        <v>0</v>
      </c>
      <c r="O6629" s="26">
        <v>6620</v>
      </c>
      <c r="P6629" s="58">
        <v>0</v>
      </c>
    </row>
    <row r="6630" spans="12:16" x14ac:dyDescent="0.3">
      <c r="L6630" s="26">
        <v>6621</v>
      </c>
      <c r="M6630" s="58">
        <v>5615779.6558809876</v>
      </c>
      <c r="O6630" s="26">
        <v>6621</v>
      </c>
      <c r="P6630" s="58">
        <v>5615779.6558809876</v>
      </c>
    </row>
    <row r="6631" spans="12:16" x14ac:dyDescent="0.3">
      <c r="L6631" s="26">
        <v>6622</v>
      </c>
      <c r="M6631" s="58">
        <v>0</v>
      </c>
      <c r="O6631" s="26">
        <v>6622</v>
      </c>
      <c r="P6631" s="58">
        <v>0</v>
      </c>
    </row>
    <row r="6632" spans="12:16" x14ac:dyDescent="0.3">
      <c r="L6632" s="26">
        <v>6623</v>
      </c>
      <c r="M6632" s="58">
        <v>23707066.630387221</v>
      </c>
      <c r="O6632" s="26">
        <v>6623</v>
      </c>
      <c r="P6632" s="58">
        <v>23707066.630387221</v>
      </c>
    </row>
    <row r="6633" spans="12:16" x14ac:dyDescent="0.3">
      <c r="L6633" s="26">
        <v>6624</v>
      </c>
      <c r="M6633" s="58">
        <v>0</v>
      </c>
      <c r="O6633" s="26">
        <v>6624</v>
      </c>
      <c r="P6633" s="58">
        <v>0</v>
      </c>
    </row>
    <row r="6634" spans="12:16" x14ac:dyDescent="0.3">
      <c r="L6634" s="26">
        <v>6625</v>
      </c>
      <c r="M6634" s="58">
        <v>6973630.0316370493</v>
      </c>
      <c r="O6634" s="26">
        <v>6625</v>
      </c>
      <c r="P6634" s="58">
        <v>6973630.0316370493</v>
      </c>
    </row>
    <row r="6635" spans="12:16" x14ac:dyDescent="0.3">
      <c r="L6635" s="26">
        <v>6626</v>
      </c>
      <c r="M6635" s="58">
        <v>0</v>
      </c>
      <c r="O6635" s="26">
        <v>6626</v>
      </c>
      <c r="P6635" s="58">
        <v>0</v>
      </c>
    </row>
    <row r="6636" spans="12:16" x14ac:dyDescent="0.3">
      <c r="L6636" s="26">
        <v>6627</v>
      </c>
      <c r="M6636" s="58">
        <v>10102101.307610389</v>
      </c>
      <c r="O6636" s="26">
        <v>6627</v>
      </c>
      <c r="P6636" s="58">
        <v>10102101.307610389</v>
      </c>
    </row>
    <row r="6637" spans="12:16" x14ac:dyDescent="0.3">
      <c r="L6637" s="26">
        <v>6628</v>
      </c>
      <c r="M6637" s="58">
        <v>0</v>
      </c>
      <c r="O6637" s="26">
        <v>6628</v>
      </c>
      <c r="P6637" s="58">
        <v>0</v>
      </c>
    </row>
    <row r="6638" spans="12:16" x14ac:dyDescent="0.3">
      <c r="L6638" s="26">
        <v>6629</v>
      </c>
      <c r="M6638" s="58">
        <v>4525400.0932000168</v>
      </c>
      <c r="O6638" s="26">
        <v>6629</v>
      </c>
      <c r="P6638" s="58">
        <v>4525400.0932000168</v>
      </c>
    </row>
    <row r="6639" spans="12:16" x14ac:dyDescent="0.3">
      <c r="L6639" s="26">
        <v>6630</v>
      </c>
      <c r="M6639" s="58">
        <v>15842263.562450543</v>
      </c>
      <c r="O6639" s="26">
        <v>6630</v>
      </c>
      <c r="P6639" s="58">
        <v>8501568.8943336438</v>
      </c>
    </row>
    <row r="6640" spans="12:16" x14ac:dyDescent="0.3">
      <c r="L6640" s="26">
        <v>6631</v>
      </c>
      <c r="M6640" s="58">
        <v>28665831.507910259</v>
      </c>
      <c r="O6640" s="26">
        <v>6631</v>
      </c>
      <c r="P6640" s="58">
        <v>9033887.0839680973</v>
      </c>
    </row>
    <row r="6641" spans="12:16" x14ac:dyDescent="0.3">
      <c r="L6641" s="26">
        <v>6632</v>
      </c>
      <c r="M6641" s="58">
        <v>10307635.636305461</v>
      </c>
      <c r="O6641" s="26">
        <v>6632</v>
      </c>
      <c r="P6641" s="58">
        <v>10307635.636305461</v>
      </c>
    </row>
    <row r="6642" spans="12:16" x14ac:dyDescent="0.3">
      <c r="L6642" s="26">
        <v>6633</v>
      </c>
      <c r="M6642" s="58">
        <v>22510381.795517273</v>
      </c>
      <c r="O6642" s="26">
        <v>6633</v>
      </c>
      <c r="P6642" s="58">
        <v>0</v>
      </c>
    </row>
    <row r="6643" spans="12:16" x14ac:dyDescent="0.3">
      <c r="L6643" s="26">
        <v>6634</v>
      </c>
      <c r="M6643" s="58">
        <v>0</v>
      </c>
      <c r="O6643" s="26">
        <v>6634</v>
      </c>
      <c r="P6643" s="58">
        <v>0</v>
      </c>
    </row>
    <row r="6644" spans="12:16" x14ac:dyDescent="0.3">
      <c r="L6644" s="26">
        <v>6635</v>
      </c>
      <c r="M6644" s="58">
        <v>0</v>
      </c>
      <c r="O6644" s="26">
        <v>6635</v>
      </c>
      <c r="P6644" s="58">
        <v>0</v>
      </c>
    </row>
    <row r="6645" spans="12:16" x14ac:dyDescent="0.3">
      <c r="L6645" s="26">
        <v>6636</v>
      </c>
      <c r="M6645" s="58">
        <v>28805680.763822921</v>
      </c>
      <c r="O6645" s="26">
        <v>6636</v>
      </c>
      <c r="P6645" s="58">
        <v>0</v>
      </c>
    </row>
    <row r="6646" spans="12:16" x14ac:dyDescent="0.3">
      <c r="L6646" s="26">
        <v>6637</v>
      </c>
      <c r="M6646" s="58">
        <v>0</v>
      </c>
      <c r="O6646" s="26">
        <v>6637</v>
      </c>
      <c r="P6646" s="58">
        <v>0</v>
      </c>
    </row>
    <row r="6647" spans="12:16" x14ac:dyDescent="0.3">
      <c r="L6647" s="26">
        <v>6638</v>
      </c>
      <c r="M6647" s="58">
        <v>11955198.131264655</v>
      </c>
      <c r="O6647" s="26">
        <v>6638</v>
      </c>
      <c r="P6647" s="58">
        <v>11955198.131264655</v>
      </c>
    </row>
    <row r="6648" spans="12:16" x14ac:dyDescent="0.3">
      <c r="L6648" s="26">
        <v>6639</v>
      </c>
      <c r="M6648" s="58">
        <v>15115529.070643904</v>
      </c>
      <c r="O6648" s="26">
        <v>6639</v>
      </c>
      <c r="P6648" s="58">
        <v>15115529.070643904</v>
      </c>
    </row>
    <row r="6649" spans="12:16" x14ac:dyDescent="0.3">
      <c r="L6649" s="26">
        <v>6640</v>
      </c>
      <c r="M6649" s="58">
        <v>0</v>
      </c>
      <c r="O6649" s="26">
        <v>6640</v>
      </c>
      <c r="P6649" s="58">
        <v>0</v>
      </c>
    </row>
    <row r="6650" spans="12:16" x14ac:dyDescent="0.3">
      <c r="L6650" s="26">
        <v>6641</v>
      </c>
      <c r="M6650" s="58">
        <v>0</v>
      </c>
      <c r="O6650" s="26">
        <v>6641</v>
      </c>
      <c r="P6650" s="58">
        <v>0</v>
      </c>
    </row>
    <row r="6651" spans="12:16" x14ac:dyDescent="0.3">
      <c r="L6651" s="26">
        <v>6642</v>
      </c>
      <c r="M6651" s="58">
        <v>0</v>
      </c>
      <c r="O6651" s="26">
        <v>6642</v>
      </c>
      <c r="P6651" s="58">
        <v>0</v>
      </c>
    </row>
    <row r="6652" spans="12:16" x14ac:dyDescent="0.3">
      <c r="L6652" s="26">
        <v>6643</v>
      </c>
      <c r="M6652" s="58">
        <v>21532487.746057641</v>
      </c>
      <c r="O6652" s="26">
        <v>6643</v>
      </c>
      <c r="P6652" s="58">
        <v>21532487.746057641</v>
      </c>
    </row>
    <row r="6653" spans="12:16" x14ac:dyDescent="0.3">
      <c r="L6653" s="26">
        <v>6644</v>
      </c>
      <c r="M6653" s="58">
        <v>0</v>
      </c>
      <c r="O6653" s="26">
        <v>6644</v>
      </c>
      <c r="P6653" s="58">
        <v>0</v>
      </c>
    </row>
    <row r="6654" spans="12:16" x14ac:dyDescent="0.3">
      <c r="L6654" s="26">
        <v>6645</v>
      </c>
      <c r="M6654" s="58">
        <v>25144496.009094898</v>
      </c>
      <c r="O6654" s="26">
        <v>6645</v>
      </c>
      <c r="P6654" s="58">
        <v>6242878.681992746</v>
      </c>
    </row>
    <row r="6655" spans="12:16" x14ac:dyDescent="0.3">
      <c r="L6655" s="26">
        <v>6646</v>
      </c>
      <c r="M6655" s="58">
        <v>24404112.494310625</v>
      </c>
      <c r="O6655" s="26">
        <v>6646</v>
      </c>
      <c r="P6655" s="58">
        <v>24404112.494310625</v>
      </c>
    </row>
    <row r="6656" spans="12:16" x14ac:dyDescent="0.3">
      <c r="L6656" s="26">
        <v>6647</v>
      </c>
      <c r="M6656" s="58">
        <v>15326964.512541449</v>
      </c>
      <c r="O6656" s="26">
        <v>6647</v>
      </c>
      <c r="P6656" s="58">
        <v>15326964.512541449</v>
      </c>
    </row>
    <row r="6657" spans="12:16" x14ac:dyDescent="0.3">
      <c r="L6657" s="26">
        <v>6648</v>
      </c>
      <c r="M6657" s="58">
        <v>0</v>
      </c>
      <c r="O6657" s="26">
        <v>6648</v>
      </c>
      <c r="P6657" s="58">
        <v>0</v>
      </c>
    </row>
    <row r="6658" spans="12:16" x14ac:dyDescent="0.3">
      <c r="L6658" s="26">
        <v>6649</v>
      </c>
      <c r="M6658" s="58">
        <v>25920312.109929841</v>
      </c>
      <c r="O6658" s="26">
        <v>6649</v>
      </c>
      <c r="P6658" s="58">
        <v>25920312.109929841</v>
      </c>
    </row>
    <row r="6659" spans="12:16" x14ac:dyDescent="0.3">
      <c r="L6659" s="26">
        <v>6650</v>
      </c>
      <c r="M6659" s="58">
        <v>0</v>
      </c>
      <c r="O6659" s="26">
        <v>6650</v>
      </c>
      <c r="P6659" s="58">
        <v>0</v>
      </c>
    </row>
    <row r="6660" spans="12:16" x14ac:dyDescent="0.3">
      <c r="L6660" s="26">
        <v>6651</v>
      </c>
      <c r="M6660" s="58">
        <v>24608602.282830231</v>
      </c>
      <c r="O6660" s="26">
        <v>6651</v>
      </c>
      <c r="P6660" s="58">
        <v>24608602.282830231</v>
      </c>
    </row>
    <row r="6661" spans="12:16" x14ac:dyDescent="0.3">
      <c r="L6661" s="26">
        <v>6652</v>
      </c>
      <c r="M6661" s="58">
        <v>0</v>
      </c>
      <c r="O6661" s="26">
        <v>6652</v>
      </c>
      <c r="P6661" s="58">
        <v>0</v>
      </c>
    </row>
    <row r="6662" spans="12:16" x14ac:dyDescent="0.3">
      <c r="L6662" s="26">
        <v>6653</v>
      </c>
      <c r="M6662" s="58">
        <v>0</v>
      </c>
      <c r="O6662" s="26">
        <v>6653</v>
      </c>
      <c r="P6662" s="58">
        <v>0</v>
      </c>
    </row>
    <row r="6663" spans="12:16" x14ac:dyDescent="0.3">
      <c r="L6663" s="26">
        <v>6654</v>
      </c>
      <c r="M6663" s="58">
        <v>0</v>
      </c>
      <c r="O6663" s="26">
        <v>6654</v>
      </c>
      <c r="P6663" s="58">
        <v>0</v>
      </c>
    </row>
    <row r="6664" spans="12:16" x14ac:dyDescent="0.3">
      <c r="L6664" s="26">
        <v>6655</v>
      </c>
      <c r="M6664" s="58">
        <v>8828774.8420823049</v>
      </c>
      <c r="O6664" s="26">
        <v>6655</v>
      </c>
      <c r="P6664" s="58">
        <v>0</v>
      </c>
    </row>
    <row r="6665" spans="12:16" x14ac:dyDescent="0.3">
      <c r="L6665" s="26">
        <v>6656</v>
      </c>
      <c r="M6665" s="58">
        <v>0</v>
      </c>
      <c r="O6665" s="26">
        <v>6656</v>
      </c>
      <c r="P6665" s="58">
        <v>0</v>
      </c>
    </row>
    <row r="6666" spans="12:16" x14ac:dyDescent="0.3">
      <c r="L6666" s="26">
        <v>6657</v>
      </c>
      <c r="M6666" s="58">
        <v>28496584.326116323</v>
      </c>
      <c r="O6666" s="26">
        <v>6657</v>
      </c>
      <c r="P6666" s="58">
        <v>28496584.326116323</v>
      </c>
    </row>
    <row r="6667" spans="12:16" x14ac:dyDescent="0.3">
      <c r="L6667" s="26">
        <v>6658</v>
      </c>
      <c r="M6667" s="58">
        <v>10565796.789678581</v>
      </c>
      <c r="O6667" s="26">
        <v>6658</v>
      </c>
      <c r="P6667" s="58">
        <v>10565796.789678581</v>
      </c>
    </row>
    <row r="6668" spans="12:16" x14ac:dyDescent="0.3">
      <c r="L6668" s="26">
        <v>6659</v>
      </c>
      <c r="M6668" s="58">
        <v>8630058.809345983</v>
      </c>
      <c r="O6668" s="26">
        <v>6659</v>
      </c>
      <c r="P6668" s="58">
        <v>8630058.809345983</v>
      </c>
    </row>
    <row r="6669" spans="12:16" x14ac:dyDescent="0.3">
      <c r="L6669" s="26">
        <v>6660</v>
      </c>
      <c r="M6669" s="58">
        <v>0</v>
      </c>
      <c r="O6669" s="26">
        <v>6660</v>
      </c>
      <c r="P6669" s="58">
        <v>0</v>
      </c>
    </row>
    <row r="6670" spans="12:16" x14ac:dyDescent="0.3">
      <c r="L6670" s="26">
        <v>6661</v>
      </c>
      <c r="M6670" s="58">
        <v>0</v>
      </c>
      <c r="O6670" s="26">
        <v>6661</v>
      </c>
      <c r="P6670" s="58">
        <v>0</v>
      </c>
    </row>
    <row r="6671" spans="12:16" x14ac:dyDescent="0.3">
      <c r="L6671" s="26">
        <v>6662</v>
      </c>
      <c r="M6671" s="58">
        <v>0</v>
      </c>
      <c r="O6671" s="26">
        <v>6662</v>
      </c>
      <c r="P6671" s="58">
        <v>0</v>
      </c>
    </row>
    <row r="6672" spans="12:16" x14ac:dyDescent="0.3">
      <c r="L6672" s="26">
        <v>6663</v>
      </c>
      <c r="M6672" s="58">
        <v>16702133.280644787</v>
      </c>
      <c r="O6672" s="26">
        <v>6663</v>
      </c>
      <c r="P6672" s="58">
        <v>16702133.280644787</v>
      </c>
    </row>
    <row r="6673" spans="12:16" x14ac:dyDescent="0.3">
      <c r="L6673" s="26">
        <v>6664</v>
      </c>
      <c r="M6673" s="58">
        <v>29065744.309410457</v>
      </c>
      <c r="O6673" s="26">
        <v>6664</v>
      </c>
      <c r="P6673" s="58">
        <v>29065744.309410457</v>
      </c>
    </row>
    <row r="6674" spans="12:16" x14ac:dyDescent="0.3">
      <c r="L6674" s="26">
        <v>6665</v>
      </c>
      <c r="M6674" s="58">
        <v>9325238.3642618638</v>
      </c>
      <c r="O6674" s="26">
        <v>6665</v>
      </c>
      <c r="P6674" s="58">
        <v>9325238.3642618638</v>
      </c>
    </row>
    <row r="6675" spans="12:16" x14ac:dyDescent="0.3">
      <c r="L6675" s="26">
        <v>6666</v>
      </c>
      <c r="M6675" s="58">
        <v>0</v>
      </c>
      <c r="O6675" s="26">
        <v>6666</v>
      </c>
      <c r="P6675" s="58">
        <v>0</v>
      </c>
    </row>
    <row r="6676" spans="12:16" x14ac:dyDescent="0.3">
      <c r="L6676" s="26">
        <v>6667</v>
      </c>
      <c r="M6676" s="58">
        <v>0</v>
      </c>
      <c r="O6676" s="26">
        <v>6667</v>
      </c>
      <c r="P6676" s="58">
        <v>0</v>
      </c>
    </row>
    <row r="6677" spans="12:16" x14ac:dyDescent="0.3">
      <c r="L6677" s="26">
        <v>6668</v>
      </c>
      <c r="M6677" s="58">
        <v>0</v>
      </c>
      <c r="O6677" s="26">
        <v>6668</v>
      </c>
      <c r="P6677" s="58">
        <v>0</v>
      </c>
    </row>
    <row r="6678" spans="12:16" x14ac:dyDescent="0.3">
      <c r="L6678" s="26">
        <v>6669</v>
      </c>
      <c r="M6678" s="58">
        <v>13564763.683855789</v>
      </c>
      <c r="O6678" s="26">
        <v>6669</v>
      </c>
      <c r="P6678" s="58">
        <v>0</v>
      </c>
    </row>
    <row r="6679" spans="12:16" x14ac:dyDescent="0.3">
      <c r="L6679" s="26">
        <v>6670</v>
      </c>
      <c r="M6679" s="58">
        <v>0</v>
      </c>
      <c r="O6679" s="26">
        <v>6670</v>
      </c>
      <c r="P6679" s="58">
        <v>0</v>
      </c>
    </row>
    <row r="6680" spans="12:16" x14ac:dyDescent="0.3">
      <c r="L6680" s="26">
        <v>6671</v>
      </c>
      <c r="M6680" s="58">
        <v>0</v>
      </c>
      <c r="O6680" s="26">
        <v>6671</v>
      </c>
      <c r="P6680" s="58">
        <v>0</v>
      </c>
    </row>
    <row r="6681" spans="12:16" x14ac:dyDescent="0.3">
      <c r="L6681" s="26">
        <v>6672</v>
      </c>
      <c r="M6681" s="58">
        <v>14769390.247382903</v>
      </c>
      <c r="O6681" s="26">
        <v>6672</v>
      </c>
      <c r="P6681" s="58">
        <v>14769390.247382903</v>
      </c>
    </row>
    <row r="6682" spans="12:16" x14ac:dyDescent="0.3">
      <c r="L6682" s="26">
        <v>6673</v>
      </c>
      <c r="M6682" s="58">
        <v>0</v>
      </c>
      <c r="O6682" s="26">
        <v>6673</v>
      </c>
      <c r="P6682" s="58">
        <v>0</v>
      </c>
    </row>
    <row r="6683" spans="12:16" x14ac:dyDescent="0.3">
      <c r="L6683" s="26">
        <v>6674</v>
      </c>
      <c r="M6683" s="58">
        <v>5619661.5426218137</v>
      </c>
      <c r="O6683" s="26">
        <v>6674</v>
      </c>
      <c r="P6683" s="58">
        <v>0</v>
      </c>
    </row>
    <row r="6684" spans="12:16" x14ac:dyDescent="0.3">
      <c r="L6684" s="26">
        <v>6675</v>
      </c>
      <c r="M6684" s="58">
        <v>8239317.6378797553</v>
      </c>
      <c r="O6684" s="26">
        <v>6675</v>
      </c>
      <c r="P6684" s="58">
        <v>8239317.6378797553</v>
      </c>
    </row>
    <row r="6685" spans="12:16" x14ac:dyDescent="0.3">
      <c r="L6685" s="26">
        <v>6676</v>
      </c>
      <c r="M6685" s="58">
        <v>0</v>
      </c>
      <c r="O6685" s="26">
        <v>6676</v>
      </c>
      <c r="P6685" s="58">
        <v>0</v>
      </c>
    </row>
    <row r="6686" spans="12:16" x14ac:dyDescent="0.3">
      <c r="L6686" s="26">
        <v>6677</v>
      </c>
      <c r="M6686" s="58">
        <v>6540794.6031910181</v>
      </c>
      <c r="O6686" s="26">
        <v>6677</v>
      </c>
      <c r="P6686" s="58">
        <v>6540794.6031910181</v>
      </c>
    </row>
    <row r="6687" spans="12:16" x14ac:dyDescent="0.3">
      <c r="L6687" s="26">
        <v>6678</v>
      </c>
      <c r="M6687" s="58">
        <v>12176594.139502304</v>
      </c>
      <c r="O6687" s="26">
        <v>6678</v>
      </c>
      <c r="P6687" s="58">
        <v>0</v>
      </c>
    </row>
    <row r="6688" spans="12:16" x14ac:dyDescent="0.3">
      <c r="L6688" s="26">
        <v>6679</v>
      </c>
      <c r="M6688" s="58">
        <v>0</v>
      </c>
      <c r="O6688" s="26">
        <v>6679</v>
      </c>
      <c r="P6688" s="58">
        <v>0</v>
      </c>
    </row>
    <row r="6689" spans="12:16" x14ac:dyDescent="0.3">
      <c r="L6689" s="26">
        <v>6680</v>
      </c>
      <c r="M6689" s="58">
        <v>0</v>
      </c>
      <c r="O6689" s="26">
        <v>6680</v>
      </c>
      <c r="P6689" s="58">
        <v>0</v>
      </c>
    </row>
    <row r="6690" spans="12:16" x14ac:dyDescent="0.3">
      <c r="L6690" s="26">
        <v>6681</v>
      </c>
      <c r="M6690" s="58">
        <v>0</v>
      </c>
      <c r="O6690" s="26">
        <v>6681</v>
      </c>
      <c r="P6690" s="58">
        <v>0</v>
      </c>
    </row>
    <row r="6691" spans="12:16" x14ac:dyDescent="0.3">
      <c r="L6691" s="26">
        <v>6682</v>
      </c>
      <c r="M6691" s="58">
        <v>21131974.593799647</v>
      </c>
      <c r="O6691" s="26">
        <v>6682</v>
      </c>
      <c r="P6691" s="58">
        <v>9237170.4073165301</v>
      </c>
    </row>
    <row r="6692" spans="12:16" x14ac:dyDescent="0.3">
      <c r="L6692" s="26">
        <v>6683</v>
      </c>
      <c r="M6692" s="58">
        <v>13157999.836992189</v>
      </c>
      <c r="O6692" s="26">
        <v>6683</v>
      </c>
      <c r="P6692" s="58">
        <v>13157999.836992189</v>
      </c>
    </row>
    <row r="6693" spans="12:16" x14ac:dyDescent="0.3">
      <c r="L6693" s="26">
        <v>6684</v>
      </c>
      <c r="M6693" s="58">
        <v>6199631.6725587035</v>
      </c>
      <c r="O6693" s="26">
        <v>6684</v>
      </c>
      <c r="P6693" s="58">
        <v>6199631.6725587035</v>
      </c>
    </row>
    <row r="6694" spans="12:16" x14ac:dyDescent="0.3">
      <c r="L6694" s="26">
        <v>6685</v>
      </c>
      <c r="M6694" s="58">
        <v>0</v>
      </c>
      <c r="O6694" s="26">
        <v>6685</v>
      </c>
      <c r="P6694" s="58">
        <v>0</v>
      </c>
    </row>
    <row r="6695" spans="12:16" x14ac:dyDescent="0.3">
      <c r="L6695" s="26">
        <v>6686</v>
      </c>
      <c r="M6695" s="58">
        <v>19689167.365018837</v>
      </c>
      <c r="O6695" s="26">
        <v>6686</v>
      </c>
      <c r="P6695" s="58">
        <v>19689167.365018837</v>
      </c>
    </row>
    <row r="6696" spans="12:16" x14ac:dyDescent="0.3">
      <c r="L6696" s="26">
        <v>6687</v>
      </c>
      <c r="M6696" s="58">
        <v>0</v>
      </c>
      <c r="O6696" s="26">
        <v>6687</v>
      </c>
      <c r="P6696" s="58">
        <v>0</v>
      </c>
    </row>
    <row r="6697" spans="12:16" x14ac:dyDescent="0.3">
      <c r="L6697" s="26">
        <v>6688</v>
      </c>
      <c r="M6697" s="58">
        <v>19924151.40436478</v>
      </c>
      <c r="O6697" s="26">
        <v>6688</v>
      </c>
      <c r="P6697" s="58">
        <v>19924151.40436478</v>
      </c>
    </row>
    <row r="6698" spans="12:16" x14ac:dyDescent="0.3">
      <c r="L6698" s="26">
        <v>6689</v>
      </c>
      <c r="M6698" s="58">
        <v>0</v>
      </c>
      <c r="O6698" s="26">
        <v>6689</v>
      </c>
      <c r="P6698" s="58">
        <v>0</v>
      </c>
    </row>
    <row r="6699" spans="12:16" x14ac:dyDescent="0.3">
      <c r="L6699" s="26">
        <v>6690</v>
      </c>
      <c r="M6699" s="58">
        <v>0</v>
      </c>
      <c r="O6699" s="26">
        <v>6690</v>
      </c>
      <c r="P6699" s="58">
        <v>0</v>
      </c>
    </row>
    <row r="6700" spans="12:16" x14ac:dyDescent="0.3">
      <c r="L6700" s="26">
        <v>6691</v>
      </c>
      <c r="M6700" s="58">
        <v>0</v>
      </c>
      <c r="O6700" s="26">
        <v>6691</v>
      </c>
      <c r="P6700" s="58">
        <v>0</v>
      </c>
    </row>
    <row r="6701" spans="12:16" x14ac:dyDescent="0.3">
      <c r="L6701" s="26">
        <v>6692</v>
      </c>
      <c r="M6701" s="58">
        <v>31660603.377113096</v>
      </c>
      <c r="O6701" s="26">
        <v>6692</v>
      </c>
      <c r="P6701" s="58">
        <v>21280989.596923627</v>
      </c>
    </row>
    <row r="6702" spans="12:16" x14ac:dyDescent="0.3">
      <c r="L6702" s="26">
        <v>6693</v>
      </c>
      <c r="M6702" s="58">
        <v>0</v>
      </c>
      <c r="O6702" s="26">
        <v>6693</v>
      </c>
      <c r="P6702" s="58">
        <v>0</v>
      </c>
    </row>
    <row r="6703" spans="12:16" x14ac:dyDescent="0.3">
      <c r="L6703" s="26">
        <v>6694</v>
      </c>
      <c r="M6703" s="58">
        <v>0</v>
      </c>
      <c r="O6703" s="26">
        <v>6694</v>
      </c>
      <c r="P6703" s="58">
        <v>0</v>
      </c>
    </row>
    <row r="6704" spans="12:16" x14ac:dyDescent="0.3">
      <c r="L6704" s="26">
        <v>6695</v>
      </c>
      <c r="M6704" s="58">
        <v>0</v>
      </c>
      <c r="O6704" s="26">
        <v>6695</v>
      </c>
      <c r="P6704" s="58">
        <v>0</v>
      </c>
    </row>
    <row r="6705" spans="12:16" x14ac:dyDescent="0.3">
      <c r="L6705" s="26">
        <v>6696</v>
      </c>
      <c r="M6705" s="58">
        <v>13959484.776063627</v>
      </c>
      <c r="O6705" s="26">
        <v>6696</v>
      </c>
      <c r="P6705" s="58">
        <v>0</v>
      </c>
    </row>
    <row r="6706" spans="12:16" x14ac:dyDescent="0.3">
      <c r="L6706" s="26">
        <v>6697</v>
      </c>
      <c r="M6706" s="58">
        <v>0</v>
      </c>
      <c r="O6706" s="26">
        <v>6697</v>
      </c>
      <c r="P6706" s="58">
        <v>0</v>
      </c>
    </row>
    <row r="6707" spans="12:16" x14ac:dyDescent="0.3">
      <c r="L6707" s="26">
        <v>6698</v>
      </c>
      <c r="M6707" s="58">
        <v>0</v>
      </c>
      <c r="O6707" s="26">
        <v>6698</v>
      </c>
      <c r="P6707" s="58">
        <v>0</v>
      </c>
    </row>
    <row r="6708" spans="12:16" x14ac:dyDescent="0.3">
      <c r="L6708" s="26">
        <v>6699</v>
      </c>
      <c r="M6708" s="58">
        <v>25379513.951876201</v>
      </c>
      <c r="O6708" s="26">
        <v>6699</v>
      </c>
      <c r="P6708" s="58">
        <v>25379513.951876201</v>
      </c>
    </row>
    <row r="6709" spans="12:16" x14ac:dyDescent="0.3">
      <c r="L6709" s="26">
        <v>6700</v>
      </c>
      <c r="M6709" s="58">
        <v>25105909.414084733</v>
      </c>
      <c r="O6709" s="26">
        <v>6700</v>
      </c>
      <c r="P6709" s="58">
        <v>16326881.108622259</v>
      </c>
    </row>
    <row r="6710" spans="12:16" x14ac:dyDescent="0.3">
      <c r="L6710" s="26">
        <v>6701</v>
      </c>
      <c r="M6710" s="58">
        <v>0</v>
      </c>
      <c r="O6710" s="26">
        <v>6701</v>
      </c>
      <c r="P6710" s="58">
        <v>0</v>
      </c>
    </row>
    <row r="6711" spans="12:16" x14ac:dyDescent="0.3">
      <c r="L6711" s="26">
        <v>6702</v>
      </c>
      <c r="M6711" s="58">
        <v>29062276.582508925</v>
      </c>
      <c r="O6711" s="26">
        <v>6702</v>
      </c>
      <c r="P6711" s="58">
        <v>29062276.582508925</v>
      </c>
    </row>
    <row r="6712" spans="12:16" x14ac:dyDescent="0.3">
      <c r="L6712" s="26">
        <v>6703</v>
      </c>
      <c r="M6712" s="58">
        <v>27988106.154915456</v>
      </c>
      <c r="O6712" s="26">
        <v>6703</v>
      </c>
      <c r="P6712" s="58">
        <v>27988106.154915456</v>
      </c>
    </row>
    <row r="6713" spans="12:16" x14ac:dyDescent="0.3">
      <c r="L6713" s="26">
        <v>6704</v>
      </c>
      <c r="M6713" s="58">
        <v>0</v>
      </c>
      <c r="O6713" s="26">
        <v>6704</v>
      </c>
      <c r="P6713" s="58">
        <v>0</v>
      </c>
    </row>
    <row r="6714" spans="12:16" x14ac:dyDescent="0.3">
      <c r="L6714" s="26">
        <v>6705</v>
      </c>
      <c r="M6714" s="58">
        <v>10031674.12564378</v>
      </c>
      <c r="O6714" s="26">
        <v>6705</v>
      </c>
      <c r="P6714" s="58">
        <v>10031674.12564378</v>
      </c>
    </row>
    <row r="6715" spans="12:16" x14ac:dyDescent="0.3">
      <c r="L6715" s="26">
        <v>6706</v>
      </c>
      <c r="M6715" s="58">
        <v>0</v>
      </c>
      <c r="O6715" s="26">
        <v>6706</v>
      </c>
      <c r="P6715" s="58">
        <v>0</v>
      </c>
    </row>
    <row r="6716" spans="12:16" x14ac:dyDescent="0.3">
      <c r="L6716" s="26">
        <v>6707</v>
      </c>
      <c r="M6716" s="58">
        <v>0</v>
      </c>
      <c r="O6716" s="26">
        <v>6707</v>
      </c>
      <c r="P6716" s="58">
        <v>0</v>
      </c>
    </row>
    <row r="6717" spans="12:16" x14ac:dyDescent="0.3">
      <c r="L6717" s="26">
        <v>6708</v>
      </c>
      <c r="M6717" s="58">
        <v>11835485.007185901</v>
      </c>
      <c r="O6717" s="26">
        <v>6708</v>
      </c>
      <c r="P6717" s="58">
        <v>11835485.007185901</v>
      </c>
    </row>
    <row r="6718" spans="12:16" x14ac:dyDescent="0.3">
      <c r="L6718" s="26">
        <v>6709</v>
      </c>
      <c r="M6718" s="58">
        <v>13725372.166790346</v>
      </c>
      <c r="O6718" s="26">
        <v>6709</v>
      </c>
      <c r="P6718" s="58">
        <v>13725372.166790346</v>
      </c>
    </row>
    <row r="6719" spans="12:16" x14ac:dyDescent="0.3">
      <c r="L6719" s="26">
        <v>6710</v>
      </c>
      <c r="M6719" s="58">
        <v>15603573.28372558</v>
      </c>
      <c r="O6719" s="26">
        <v>6710</v>
      </c>
      <c r="P6719" s="58">
        <v>15603573.28372558</v>
      </c>
    </row>
    <row r="6720" spans="12:16" x14ac:dyDescent="0.3">
      <c r="L6720" s="26">
        <v>6711</v>
      </c>
      <c r="M6720" s="58">
        <v>0</v>
      </c>
      <c r="O6720" s="26">
        <v>6711</v>
      </c>
      <c r="P6720" s="58">
        <v>0</v>
      </c>
    </row>
    <row r="6721" spans="12:16" x14ac:dyDescent="0.3">
      <c r="L6721" s="26">
        <v>6712</v>
      </c>
      <c r="M6721" s="58">
        <v>49417471.14504531</v>
      </c>
      <c r="O6721" s="26">
        <v>6712</v>
      </c>
      <c r="P6721" s="58">
        <v>49417471.14504531</v>
      </c>
    </row>
    <row r="6722" spans="12:16" x14ac:dyDescent="0.3">
      <c r="L6722" s="26">
        <v>6713</v>
      </c>
      <c r="M6722" s="58">
        <v>9996665.0855153594</v>
      </c>
      <c r="O6722" s="26">
        <v>6713</v>
      </c>
      <c r="P6722" s="58">
        <v>9996665.0855153594</v>
      </c>
    </row>
    <row r="6723" spans="12:16" x14ac:dyDescent="0.3">
      <c r="L6723" s="26">
        <v>6714</v>
      </c>
      <c r="M6723" s="58">
        <v>0</v>
      </c>
      <c r="O6723" s="26">
        <v>6714</v>
      </c>
      <c r="P6723" s="58">
        <v>0</v>
      </c>
    </row>
    <row r="6724" spans="12:16" x14ac:dyDescent="0.3">
      <c r="L6724" s="26">
        <v>6715</v>
      </c>
      <c r="M6724" s="58">
        <v>11497030.215246774</v>
      </c>
      <c r="O6724" s="26">
        <v>6715</v>
      </c>
      <c r="P6724" s="58">
        <v>11497030.215246774</v>
      </c>
    </row>
    <row r="6725" spans="12:16" x14ac:dyDescent="0.3">
      <c r="L6725" s="26">
        <v>6716</v>
      </c>
      <c r="M6725" s="58">
        <v>12177681.146108989</v>
      </c>
      <c r="O6725" s="26">
        <v>6716</v>
      </c>
      <c r="P6725" s="58">
        <v>0</v>
      </c>
    </row>
    <row r="6726" spans="12:16" x14ac:dyDescent="0.3">
      <c r="L6726" s="26">
        <v>6717</v>
      </c>
      <c r="M6726" s="58">
        <v>0</v>
      </c>
      <c r="O6726" s="26">
        <v>6717</v>
      </c>
      <c r="P6726" s="58">
        <v>0</v>
      </c>
    </row>
    <row r="6727" spans="12:16" x14ac:dyDescent="0.3">
      <c r="L6727" s="26">
        <v>6718</v>
      </c>
      <c r="M6727" s="58">
        <v>8993662.6920289453</v>
      </c>
      <c r="O6727" s="26">
        <v>6718</v>
      </c>
      <c r="P6727" s="58">
        <v>8993662.6920289453</v>
      </c>
    </row>
    <row r="6728" spans="12:16" x14ac:dyDescent="0.3">
      <c r="L6728" s="26">
        <v>6719</v>
      </c>
      <c r="M6728" s="58">
        <v>0</v>
      </c>
      <c r="O6728" s="26">
        <v>6719</v>
      </c>
      <c r="P6728" s="58">
        <v>0</v>
      </c>
    </row>
    <row r="6729" spans="12:16" x14ac:dyDescent="0.3">
      <c r="L6729" s="26">
        <v>6720</v>
      </c>
      <c r="M6729" s="58">
        <v>41274169.985858746</v>
      </c>
      <c r="O6729" s="26">
        <v>6720</v>
      </c>
      <c r="P6729" s="58">
        <v>41274169.985858746</v>
      </c>
    </row>
    <row r="6730" spans="12:16" x14ac:dyDescent="0.3">
      <c r="L6730" s="26">
        <v>6721</v>
      </c>
      <c r="M6730" s="58">
        <v>0</v>
      </c>
      <c r="O6730" s="26">
        <v>6721</v>
      </c>
      <c r="P6730" s="58">
        <v>0</v>
      </c>
    </row>
    <row r="6731" spans="12:16" x14ac:dyDescent="0.3">
      <c r="L6731" s="26">
        <v>6722</v>
      </c>
      <c r="M6731" s="58">
        <v>0</v>
      </c>
      <c r="O6731" s="26">
        <v>6722</v>
      </c>
      <c r="P6731" s="58">
        <v>0</v>
      </c>
    </row>
    <row r="6732" spans="12:16" x14ac:dyDescent="0.3">
      <c r="L6732" s="26">
        <v>6723</v>
      </c>
      <c r="M6732" s="58">
        <v>7352797.7099167472</v>
      </c>
      <c r="O6732" s="26">
        <v>6723</v>
      </c>
      <c r="P6732" s="58">
        <v>7352797.7099167472</v>
      </c>
    </row>
    <row r="6733" spans="12:16" x14ac:dyDescent="0.3">
      <c r="L6733" s="26">
        <v>6724</v>
      </c>
      <c r="M6733" s="58">
        <v>23611762.434141628</v>
      </c>
      <c r="O6733" s="26">
        <v>6724</v>
      </c>
      <c r="P6733" s="58">
        <v>10336152.782373706</v>
      </c>
    </row>
    <row r="6734" spans="12:16" x14ac:dyDescent="0.3">
      <c r="L6734" s="26">
        <v>6725</v>
      </c>
      <c r="M6734" s="58">
        <v>0</v>
      </c>
      <c r="O6734" s="26">
        <v>6725</v>
      </c>
      <c r="P6734" s="58">
        <v>0</v>
      </c>
    </row>
    <row r="6735" spans="12:16" x14ac:dyDescent="0.3">
      <c r="L6735" s="26">
        <v>6726</v>
      </c>
      <c r="M6735" s="58">
        <v>0</v>
      </c>
      <c r="O6735" s="26">
        <v>6726</v>
      </c>
      <c r="P6735" s="58">
        <v>0</v>
      </c>
    </row>
    <row r="6736" spans="12:16" x14ac:dyDescent="0.3">
      <c r="L6736" s="26">
        <v>6727</v>
      </c>
      <c r="M6736" s="58">
        <v>7829477.5512431571</v>
      </c>
      <c r="O6736" s="26">
        <v>6727</v>
      </c>
      <c r="P6736" s="58">
        <v>0</v>
      </c>
    </row>
    <row r="6737" spans="12:16" x14ac:dyDescent="0.3">
      <c r="L6737" s="26">
        <v>6728</v>
      </c>
      <c r="M6737" s="58">
        <v>0</v>
      </c>
      <c r="O6737" s="26">
        <v>6728</v>
      </c>
      <c r="P6737" s="58">
        <v>0</v>
      </c>
    </row>
    <row r="6738" spans="12:16" x14ac:dyDescent="0.3">
      <c r="L6738" s="26">
        <v>6729</v>
      </c>
      <c r="M6738" s="58">
        <v>20735189.664651796</v>
      </c>
      <c r="O6738" s="26">
        <v>6729</v>
      </c>
      <c r="P6738" s="58">
        <v>20735189.664651796</v>
      </c>
    </row>
    <row r="6739" spans="12:16" x14ac:dyDescent="0.3">
      <c r="L6739" s="26">
        <v>6730</v>
      </c>
      <c r="M6739" s="58">
        <v>36707917.970361255</v>
      </c>
      <c r="O6739" s="26">
        <v>6730</v>
      </c>
      <c r="P6739" s="58">
        <v>26475202.793681365</v>
      </c>
    </row>
    <row r="6740" spans="12:16" x14ac:dyDescent="0.3">
      <c r="L6740" s="26">
        <v>6731</v>
      </c>
      <c r="M6740" s="58">
        <v>13602085.449818779</v>
      </c>
      <c r="O6740" s="26">
        <v>6731</v>
      </c>
      <c r="P6740" s="58">
        <v>13602085.449818779</v>
      </c>
    </row>
    <row r="6741" spans="12:16" x14ac:dyDescent="0.3">
      <c r="L6741" s="26">
        <v>6732</v>
      </c>
      <c r="M6741" s="58">
        <v>0</v>
      </c>
      <c r="O6741" s="26">
        <v>6732</v>
      </c>
      <c r="P6741" s="58">
        <v>0</v>
      </c>
    </row>
    <row r="6742" spans="12:16" x14ac:dyDescent="0.3">
      <c r="L6742" s="26">
        <v>6733</v>
      </c>
      <c r="M6742" s="58">
        <v>9615484.3766576294</v>
      </c>
      <c r="O6742" s="26">
        <v>6733</v>
      </c>
      <c r="P6742" s="58">
        <v>9615484.3766576294</v>
      </c>
    </row>
    <row r="6743" spans="12:16" x14ac:dyDescent="0.3">
      <c r="L6743" s="26">
        <v>6734</v>
      </c>
      <c r="M6743" s="58">
        <v>20865633.058595166</v>
      </c>
      <c r="O6743" s="26">
        <v>6734</v>
      </c>
      <c r="P6743" s="58">
        <v>20865633.058595166</v>
      </c>
    </row>
    <row r="6744" spans="12:16" x14ac:dyDescent="0.3">
      <c r="L6744" s="26">
        <v>6735</v>
      </c>
      <c r="M6744" s="58">
        <v>0</v>
      </c>
      <c r="O6744" s="26">
        <v>6735</v>
      </c>
      <c r="P6744" s="58">
        <v>0</v>
      </c>
    </row>
    <row r="6745" spans="12:16" x14ac:dyDescent="0.3">
      <c r="L6745" s="26">
        <v>6736</v>
      </c>
      <c r="M6745" s="58">
        <v>9413891.3531533182</v>
      </c>
      <c r="O6745" s="26">
        <v>6736</v>
      </c>
      <c r="P6745" s="58">
        <v>9413891.3531533182</v>
      </c>
    </row>
    <row r="6746" spans="12:16" x14ac:dyDescent="0.3">
      <c r="L6746" s="26">
        <v>6737</v>
      </c>
      <c r="M6746" s="58">
        <v>14521494.230194157</v>
      </c>
      <c r="O6746" s="26">
        <v>6737</v>
      </c>
      <c r="P6746" s="58">
        <v>0</v>
      </c>
    </row>
    <row r="6747" spans="12:16" x14ac:dyDescent="0.3">
      <c r="L6747" s="26">
        <v>6738</v>
      </c>
      <c r="M6747" s="58">
        <v>0</v>
      </c>
      <c r="O6747" s="26">
        <v>6738</v>
      </c>
      <c r="P6747" s="58">
        <v>0</v>
      </c>
    </row>
    <row r="6748" spans="12:16" x14ac:dyDescent="0.3">
      <c r="L6748" s="26">
        <v>6739</v>
      </c>
      <c r="M6748" s="58">
        <v>12283829.552287821</v>
      </c>
      <c r="O6748" s="26">
        <v>6739</v>
      </c>
      <c r="P6748" s="58">
        <v>12283829.552287821</v>
      </c>
    </row>
    <row r="6749" spans="12:16" x14ac:dyDescent="0.3">
      <c r="L6749" s="26">
        <v>6740</v>
      </c>
      <c r="M6749" s="58">
        <v>29294689.16000291</v>
      </c>
      <c r="O6749" s="26">
        <v>6740</v>
      </c>
      <c r="P6749" s="58">
        <v>29294689.16000291</v>
      </c>
    </row>
    <row r="6750" spans="12:16" x14ac:dyDescent="0.3">
      <c r="L6750" s="26">
        <v>6741</v>
      </c>
      <c r="M6750" s="58">
        <v>15344929.498405235</v>
      </c>
      <c r="O6750" s="26">
        <v>6741</v>
      </c>
      <c r="P6750" s="58">
        <v>15344929.498405235</v>
      </c>
    </row>
    <row r="6751" spans="12:16" x14ac:dyDescent="0.3">
      <c r="L6751" s="26">
        <v>6742</v>
      </c>
      <c r="M6751" s="58">
        <v>25288739.813896462</v>
      </c>
      <c r="O6751" s="26">
        <v>6742</v>
      </c>
      <c r="P6751" s="58">
        <v>25288739.813896462</v>
      </c>
    </row>
    <row r="6752" spans="12:16" x14ac:dyDescent="0.3">
      <c r="L6752" s="26">
        <v>6743</v>
      </c>
      <c r="M6752" s="58">
        <v>0</v>
      </c>
      <c r="O6752" s="26">
        <v>6743</v>
      </c>
      <c r="P6752" s="58">
        <v>0</v>
      </c>
    </row>
    <row r="6753" spans="12:16" x14ac:dyDescent="0.3">
      <c r="L6753" s="26">
        <v>6744</v>
      </c>
      <c r="M6753" s="58">
        <v>23567263.424288988</v>
      </c>
      <c r="O6753" s="26">
        <v>6744</v>
      </c>
      <c r="P6753" s="58">
        <v>0</v>
      </c>
    </row>
    <row r="6754" spans="12:16" x14ac:dyDescent="0.3">
      <c r="L6754" s="26">
        <v>6745</v>
      </c>
      <c r="M6754" s="58">
        <v>0</v>
      </c>
      <c r="O6754" s="26">
        <v>6745</v>
      </c>
      <c r="P6754" s="58">
        <v>0</v>
      </c>
    </row>
    <row r="6755" spans="12:16" x14ac:dyDescent="0.3">
      <c r="L6755" s="26">
        <v>6746</v>
      </c>
      <c r="M6755" s="58">
        <v>0</v>
      </c>
      <c r="O6755" s="26">
        <v>6746</v>
      </c>
      <c r="P6755" s="58">
        <v>0</v>
      </c>
    </row>
    <row r="6756" spans="12:16" x14ac:dyDescent="0.3">
      <c r="L6756" s="26">
        <v>6747</v>
      </c>
      <c r="M6756" s="58">
        <v>0</v>
      </c>
      <c r="O6756" s="26">
        <v>6747</v>
      </c>
      <c r="P6756" s="58">
        <v>0</v>
      </c>
    </row>
    <row r="6757" spans="12:16" x14ac:dyDescent="0.3">
      <c r="L6757" s="26">
        <v>6748</v>
      </c>
      <c r="M6757" s="58">
        <v>0</v>
      </c>
      <c r="O6757" s="26">
        <v>6748</v>
      </c>
      <c r="P6757" s="58">
        <v>0</v>
      </c>
    </row>
    <row r="6758" spans="12:16" x14ac:dyDescent="0.3">
      <c r="L6758" s="26">
        <v>6749</v>
      </c>
      <c r="M6758" s="58">
        <v>10063591.131117385</v>
      </c>
      <c r="O6758" s="26">
        <v>6749</v>
      </c>
      <c r="P6758" s="58">
        <v>10063591.131117385</v>
      </c>
    </row>
    <row r="6759" spans="12:16" x14ac:dyDescent="0.3">
      <c r="L6759" s="26">
        <v>6750</v>
      </c>
      <c r="M6759" s="58">
        <v>0</v>
      </c>
      <c r="O6759" s="26">
        <v>6750</v>
      </c>
      <c r="P6759" s="58">
        <v>0</v>
      </c>
    </row>
    <row r="6760" spans="12:16" x14ac:dyDescent="0.3">
      <c r="L6760" s="26">
        <v>6751</v>
      </c>
      <c r="M6760" s="58">
        <v>10518481.236759963</v>
      </c>
      <c r="O6760" s="26">
        <v>6751</v>
      </c>
      <c r="P6760" s="58">
        <v>10518481.236759963</v>
      </c>
    </row>
    <row r="6761" spans="12:16" x14ac:dyDescent="0.3">
      <c r="L6761" s="26">
        <v>6752</v>
      </c>
      <c r="M6761" s="58">
        <v>0</v>
      </c>
      <c r="O6761" s="26">
        <v>6752</v>
      </c>
      <c r="P6761" s="58">
        <v>0</v>
      </c>
    </row>
    <row r="6762" spans="12:16" x14ac:dyDescent="0.3">
      <c r="L6762" s="26">
        <v>6753</v>
      </c>
      <c r="M6762" s="58">
        <v>7948071.7843464697</v>
      </c>
      <c r="O6762" s="26">
        <v>6753</v>
      </c>
      <c r="P6762" s="58">
        <v>7948071.7843464697</v>
      </c>
    </row>
    <row r="6763" spans="12:16" x14ac:dyDescent="0.3">
      <c r="L6763" s="26">
        <v>6754</v>
      </c>
      <c r="M6763" s="58">
        <v>0</v>
      </c>
      <c r="O6763" s="26">
        <v>6754</v>
      </c>
      <c r="P6763" s="58">
        <v>0</v>
      </c>
    </row>
    <row r="6764" spans="12:16" x14ac:dyDescent="0.3">
      <c r="L6764" s="26">
        <v>6755</v>
      </c>
      <c r="M6764" s="58">
        <v>0</v>
      </c>
      <c r="O6764" s="26">
        <v>6755</v>
      </c>
      <c r="P6764" s="58">
        <v>0</v>
      </c>
    </row>
    <row r="6765" spans="12:16" x14ac:dyDescent="0.3">
      <c r="L6765" s="26">
        <v>6756</v>
      </c>
      <c r="M6765" s="58">
        <v>14963769.681526661</v>
      </c>
      <c r="O6765" s="26">
        <v>6756</v>
      </c>
      <c r="P6765" s="58">
        <v>14963769.681526661</v>
      </c>
    </row>
    <row r="6766" spans="12:16" x14ac:dyDescent="0.3">
      <c r="L6766" s="26">
        <v>6757</v>
      </c>
      <c r="M6766" s="58">
        <v>46160486.648097612</v>
      </c>
      <c r="O6766" s="26">
        <v>6757</v>
      </c>
      <c r="P6766" s="58">
        <v>46160486.648097612</v>
      </c>
    </row>
    <row r="6767" spans="12:16" x14ac:dyDescent="0.3">
      <c r="L6767" s="26">
        <v>6758</v>
      </c>
      <c r="M6767" s="58">
        <v>14308014.879103225</v>
      </c>
      <c r="O6767" s="26">
        <v>6758</v>
      </c>
      <c r="P6767" s="58">
        <v>14308014.879103225</v>
      </c>
    </row>
    <row r="6768" spans="12:16" x14ac:dyDescent="0.3">
      <c r="L6768" s="26">
        <v>6759</v>
      </c>
      <c r="M6768" s="58">
        <v>0</v>
      </c>
      <c r="O6768" s="26">
        <v>6759</v>
      </c>
      <c r="P6768" s="58">
        <v>0</v>
      </c>
    </row>
    <row r="6769" spans="12:16" x14ac:dyDescent="0.3">
      <c r="L6769" s="26">
        <v>6760</v>
      </c>
      <c r="M6769" s="58">
        <v>0</v>
      </c>
      <c r="O6769" s="26">
        <v>6760</v>
      </c>
      <c r="P6769" s="58">
        <v>0</v>
      </c>
    </row>
    <row r="6770" spans="12:16" x14ac:dyDescent="0.3">
      <c r="L6770" s="26">
        <v>6761</v>
      </c>
      <c r="M6770" s="58">
        <v>0</v>
      </c>
      <c r="O6770" s="26">
        <v>6761</v>
      </c>
      <c r="P6770" s="58">
        <v>0</v>
      </c>
    </row>
    <row r="6771" spans="12:16" x14ac:dyDescent="0.3">
      <c r="L6771" s="26">
        <v>6762</v>
      </c>
      <c r="M6771" s="58">
        <v>0</v>
      </c>
      <c r="O6771" s="26">
        <v>6762</v>
      </c>
      <c r="P6771" s="58">
        <v>0</v>
      </c>
    </row>
    <row r="6772" spans="12:16" x14ac:dyDescent="0.3">
      <c r="L6772" s="26">
        <v>6763</v>
      </c>
      <c r="M6772" s="58">
        <v>10008406.319921577</v>
      </c>
      <c r="O6772" s="26">
        <v>6763</v>
      </c>
      <c r="P6772" s="58">
        <v>10008406.319921577</v>
      </c>
    </row>
    <row r="6773" spans="12:16" x14ac:dyDescent="0.3">
      <c r="L6773" s="26">
        <v>6764</v>
      </c>
      <c r="M6773" s="58">
        <v>0</v>
      </c>
      <c r="O6773" s="26">
        <v>6764</v>
      </c>
      <c r="P6773" s="58">
        <v>0</v>
      </c>
    </row>
    <row r="6774" spans="12:16" x14ac:dyDescent="0.3">
      <c r="L6774" s="26">
        <v>6765</v>
      </c>
      <c r="M6774" s="58">
        <v>14726946.995282944</v>
      </c>
      <c r="O6774" s="26">
        <v>6765</v>
      </c>
      <c r="P6774" s="58">
        <v>14726946.995282944</v>
      </c>
    </row>
    <row r="6775" spans="12:16" x14ac:dyDescent="0.3">
      <c r="L6775" s="26">
        <v>6766</v>
      </c>
      <c r="M6775" s="58">
        <v>0</v>
      </c>
      <c r="O6775" s="26">
        <v>6766</v>
      </c>
      <c r="P6775" s="58">
        <v>0</v>
      </c>
    </row>
    <row r="6776" spans="12:16" x14ac:dyDescent="0.3">
      <c r="L6776" s="26">
        <v>6767</v>
      </c>
      <c r="M6776" s="58">
        <v>13907338.230252609</v>
      </c>
      <c r="O6776" s="26">
        <v>6767</v>
      </c>
      <c r="P6776" s="58">
        <v>13907338.230252609</v>
      </c>
    </row>
    <row r="6777" spans="12:16" x14ac:dyDescent="0.3">
      <c r="L6777" s="26">
        <v>6768</v>
      </c>
      <c r="M6777" s="58">
        <v>11710015.228906868</v>
      </c>
      <c r="O6777" s="26">
        <v>6768</v>
      </c>
      <c r="P6777" s="58">
        <v>11710015.228906868</v>
      </c>
    </row>
    <row r="6778" spans="12:16" x14ac:dyDescent="0.3">
      <c r="L6778" s="26">
        <v>6769</v>
      </c>
      <c r="M6778" s="58">
        <v>0</v>
      </c>
      <c r="O6778" s="26">
        <v>6769</v>
      </c>
      <c r="P6778" s="58">
        <v>0</v>
      </c>
    </row>
    <row r="6779" spans="12:16" x14ac:dyDescent="0.3">
      <c r="L6779" s="26">
        <v>6770</v>
      </c>
      <c r="M6779" s="58">
        <v>0</v>
      </c>
      <c r="O6779" s="26">
        <v>6770</v>
      </c>
      <c r="P6779" s="58">
        <v>0</v>
      </c>
    </row>
    <row r="6780" spans="12:16" x14ac:dyDescent="0.3">
      <c r="L6780" s="26">
        <v>6771</v>
      </c>
      <c r="M6780" s="58">
        <v>0</v>
      </c>
      <c r="O6780" s="26">
        <v>6771</v>
      </c>
      <c r="P6780" s="58">
        <v>0</v>
      </c>
    </row>
    <row r="6781" spans="12:16" x14ac:dyDescent="0.3">
      <c r="L6781" s="26">
        <v>6772</v>
      </c>
      <c r="M6781" s="58">
        <v>0</v>
      </c>
      <c r="O6781" s="26">
        <v>6772</v>
      </c>
      <c r="P6781" s="58">
        <v>0</v>
      </c>
    </row>
    <row r="6782" spans="12:16" x14ac:dyDescent="0.3">
      <c r="L6782" s="26">
        <v>6773</v>
      </c>
      <c r="M6782" s="58">
        <v>0</v>
      </c>
      <c r="O6782" s="26">
        <v>6773</v>
      </c>
      <c r="P6782" s="58">
        <v>0</v>
      </c>
    </row>
    <row r="6783" spans="12:16" x14ac:dyDescent="0.3">
      <c r="L6783" s="26">
        <v>6774</v>
      </c>
      <c r="M6783" s="58">
        <v>0</v>
      </c>
      <c r="O6783" s="26">
        <v>6774</v>
      </c>
      <c r="P6783" s="58">
        <v>0</v>
      </c>
    </row>
    <row r="6784" spans="12:16" x14ac:dyDescent="0.3">
      <c r="L6784" s="26">
        <v>6775</v>
      </c>
      <c r="M6784" s="58">
        <v>8778439.0927577186</v>
      </c>
      <c r="O6784" s="26">
        <v>6775</v>
      </c>
      <c r="P6784" s="58">
        <v>8778439.0927577186</v>
      </c>
    </row>
    <row r="6785" spans="12:16" x14ac:dyDescent="0.3">
      <c r="L6785" s="26">
        <v>6776</v>
      </c>
      <c r="M6785" s="58">
        <v>21014069.140178576</v>
      </c>
      <c r="O6785" s="26">
        <v>6776</v>
      </c>
      <c r="P6785" s="58">
        <v>21014069.140178576</v>
      </c>
    </row>
    <row r="6786" spans="12:16" x14ac:dyDescent="0.3">
      <c r="L6786" s="26">
        <v>6777</v>
      </c>
      <c r="M6786" s="58">
        <v>0</v>
      </c>
      <c r="O6786" s="26">
        <v>6777</v>
      </c>
      <c r="P6786" s="58">
        <v>0</v>
      </c>
    </row>
    <row r="6787" spans="12:16" x14ac:dyDescent="0.3">
      <c r="L6787" s="26">
        <v>6778</v>
      </c>
      <c r="M6787" s="58">
        <v>0</v>
      </c>
      <c r="O6787" s="26">
        <v>6778</v>
      </c>
      <c r="P6787" s="58">
        <v>0</v>
      </c>
    </row>
    <row r="6788" spans="12:16" x14ac:dyDescent="0.3">
      <c r="L6788" s="26">
        <v>6779</v>
      </c>
      <c r="M6788" s="58">
        <v>0</v>
      </c>
      <c r="O6788" s="26">
        <v>6779</v>
      </c>
      <c r="P6788" s="58">
        <v>0</v>
      </c>
    </row>
    <row r="6789" spans="12:16" x14ac:dyDescent="0.3">
      <c r="L6789" s="26">
        <v>6780</v>
      </c>
      <c r="M6789" s="58">
        <v>5018559.5060732793</v>
      </c>
      <c r="O6789" s="26">
        <v>6780</v>
      </c>
      <c r="P6789" s="58">
        <v>5018559.5060732793</v>
      </c>
    </row>
    <row r="6790" spans="12:16" x14ac:dyDescent="0.3">
      <c r="L6790" s="26">
        <v>6781</v>
      </c>
      <c r="M6790" s="58">
        <v>9824491.0423641186</v>
      </c>
      <c r="O6790" s="26">
        <v>6781</v>
      </c>
      <c r="P6790" s="58">
        <v>0</v>
      </c>
    </row>
    <row r="6791" spans="12:16" x14ac:dyDescent="0.3">
      <c r="L6791" s="26">
        <v>6782</v>
      </c>
      <c r="M6791" s="58">
        <v>0</v>
      </c>
      <c r="O6791" s="26">
        <v>6782</v>
      </c>
      <c r="P6791" s="58">
        <v>0</v>
      </c>
    </row>
    <row r="6792" spans="12:16" x14ac:dyDescent="0.3">
      <c r="L6792" s="26">
        <v>6783</v>
      </c>
      <c r="M6792" s="58">
        <v>10742119.246931313</v>
      </c>
      <c r="O6792" s="26">
        <v>6783</v>
      </c>
      <c r="P6792" s="58">
        <v>10742119.246931313</v>
      </c>
    </row>
    <row r="6793" spans="12:16" x14ac:dyDescent="0.3">
      <c r="L6793" s="26">
        <v>6784</v>
      </c>
      <c r="M6793" s="58">
        <v>0</v>
      </c>
      <c r="O6793" s="26">
        <v>6784</v>
      </c>
      <c r="P6793" s="58">
        <v>0</v>
      </c>
    </row>
    <row r="6794" spans="12:16" x14ac:dyDescent="0.3">
      <c r="L6794" s="26">
        <v>6785</v>
      </c>
      <c r="M6794" s="58">
        <v>0</v>
      </c>
      <c r="O6794" s="26">
        <v>6785</v>
      </c>
      <c r="P6794" s="58">
        <v>0</v>
      </c>
    </row>
    <row r="6795" spans="12:16" x14ac:dyDescent="0.3">
      <c r="L6795" s="26">
        <v>6786</v>
      </c>
      <c r="M6795" s="58">
        <v>0</v>
      </c>
      <c r="O6795" s="26">
        <v>6786</v>
      </c>
      <c r="P6795" s="58">
        <v>0</v>
      </c>
    </row>
    <row r="6796" spans="12:16" x14ac:dyDescent="0.3">
      <c r="L6796" s="26">
        <v>6787</v>
      </c>
      <c r="M6796" s="58">
        <v>0</v>
      </c>
      <c r="O6796" s="26">
        <v>6787</v>
      </c>
      <c r="P6796" s="58">
        <v>0</v>
      </c>
    </row>
    <row r="6797" spans="12:16" x14ac:dyDescent="0.3">
      <c r="L6797" s="26">
        <v>6788</v>
      </c>
      <c r="M6797" s="58">
        <v>0</v>
      </c>
      <c r="O6797" s="26">
        <v>6788</v>
      </c>
      <c r="P6797" s="58">
        <v>0</v>
      </c>
    </row>
    <row r="6798" spans="12:16" x14ac:dyDescent="0.3">
      <c r="L6798" s="26">
        <v>6789</v>
      </c>
      <c r="M6798" s="58">
        <v>13915255.52263896</v>
      </c>
      <c r="O6798" s="26">
        <v>6789</v>
      </c>
      <c r="P6798" s="58">
        <v>0</v>
      </c>
    </row>
    <row r="6799" spans="12:16" x14ac:dyDescent="0.3">
      <c r="L6799" s="26">
        <v>6790</v>
      </c>
      <c r="M6799" s="58">
        <v>23077201.559004292</v>
      </c>
      <c r="O6799" s="26">
        <v>6790</v>
      </c>
      <c r="P6799" s="58">
        <v>8511299.3958640546</v>
      </c>
    </row>
    <row r="6800" spans="12:16" x14ac:dyDescent="0.3">
      <c r="L6800" s="26">
        <v>6791</v>
      </c>
      <c r="M6800" s="58">
        <v>0</v>
      </c>
      <c r="O6800" s="26">
        <v>6791</v>
      </c>
      <c r="P6800" s="58">
        <v>0</v>
      </c>
    </row>
    <row r="6801" spans="12:16" x14ac:dyDescent="0.3">
      <c r="L6801" s="26">
        <v>6792</v>
      </c>
      <c r="M6801" s="58">
        <v>9331116.0254391599</v>
      </c>
      <c r="O6801" s="26">
        <v>6792</v>
      </c>
      <c r="P6801" s="58">
        <v>9331116.0254391599</v>
      </c>
    </row>
    <row r="6802" spans="12:16" x14ac:dyDescent="0.3">
      <c r="L6802" s="26">
        <v>6793</v>
      </c>
      <c r="M6802" s="58">
        <v>0</v>
      </c>
      <c r="O6802" s="26">
        <v>6793</v>
      </c>
      <c r="P6802" s="58">
        <v>0</v>
      </c>
    </row>
    <row r="6803" spans="12:16" x14ac:dyDescent="0.3">
      <c r="L6803" s="26">
        <v>6794</v>
      </c>
      <c r="M6803" s="58">
        <v>0</v>
      </c>
      <c r="O6803" s="26">
        <v>6794</v>
      </c>
      <c r="P6803" s="58">
        <v>0</v>
      </c>
    </row>
    <row r="6804" spans="12:16" x14ac:dyDescent="0.3">
      <c r="L6804" s="26">
        <v>6795</v>
      </c>
      <c r="M6804" s="58">
        <v>0</v>
      </c>
      <c r="O6804" s="26">
        <v>6795</v>
      </c>
      <c r="P6804" s="58">
        <v>0</v>
      </c>
    </row>
    <row r="6805" spans="12:16" x14ac:dyDescent="0.3">
      <c r="L6805" s="26">
        <v>6796</v>
      </c>
      <c r="M6805" s="58">
        <v>18573457.135086723</v>
      </c>
      <c r="O6805" s="26">
        <v>6796</v>
      </c>
      <c r="P6805" s="58">
        <v>18573457.135086723</v>
      </c>
    </row>
    <row r="6806" spans="12:16" x14ac:dyDescent="0.3">
      <c r="L6806" s="26">
        <v>6797</v>
      </c>
      <c r="M6806" s="58">
        <v>17810257.284764051</v>
      </c>
      <c r="O6806" s="26">
        <v>6797</v>
      </c>
      <c r="P6806" s="58">
        <v>17810257.284764051</v>
      </c>
    </row>
    <row r="6807" spans="12:16" x14ac:dyDescent="0.3">
      <c r="L6807" s="26">
        <v>6798</v>
      </c>
      <c r="M6807" s="58">
        <v>29734759.836747482</v>
      </c>
      <c r="O6807" s="26">
        <v>6798</v>
      </c>
      <c r="P6807" s="58">
        <v>29734759.836747482</v>
      </c>
    </row>
    <row r="6808" spans="12:16" x14ac:dyDescent="0.3">
      <c r="L6808" s="26">
        <v>6799</v>
      </c>
      <c r="M6808" s="58">
        <v>0</v>
      </c>
      <c r="O6808" s="26">
        <v>6799</v>
      </c>
      <c r="P6808" s="58">
        <v>0</v>
      </c>
    </row>
    <row r="6809" spans="12:16" x14ac:dyDescent="0.3">
      <c r="L6809" s="26">
        <v>6800</v>
      </c>
      <c r="M6809" s="58">
        <v>19407068.604716286</v>
      </c>
      <c r="O6809" s="26">
        <v>6800</v>
      </c>
      <c r="P6809" s="58">
        <v>19407068.604716286</v>
      </c>
    </row>
    <row r="6810" spans="12:16" x14ac:dyDescent="0.3">
      <c r="L6810" s="26">
        <v>6801</v>
      </c>
      <c r="M6810" s="58">
        <v>0</v>
      </c>
      <c r="O6810" s="26">
        <v>6801</v>
      </c>
      <c r="P6810" s="58">
        <v>0</v>
      </c>
    </row>
    <row r="6811" spans="12:16" x14ac:dyDescent="0.3">
      <c r="L6811" s="26">
        <v>6802</v>
      </c>
      <c r="M6811" s="58">
        <v>0</v>
      </c>
      <c r="O6811" s="26">
        <v>6802</v>
      </c>
      <c r="P6811" s="58">
        <v>0</v>
      </c>
    </row>
    <row r="6812" spans="12:16" x14ac:dyDescent="0.3">
      <c r="L6812" s="26">
        <v>6803</v>
      </c>
      <c r="M6812" s="58">
        <v>0</v>
      </c>
      <c r="O6812" s="26">
        <v>6803</v>
      </c>
      <c r="P6812" s="58">
        <v>0</v>
      </c>
    </row>
    <row r="6813" spans="12:16" x14ac:dyDescent="0.3">
      <c r="L6813" s="26">
        <v>6804</v>
      </c>
      <c r="M6813" s="58">
        <v>0</v>
      </c>
      <c r="O6813" s="26">
        <v>6804</v>
      </c>
      <c r="P6813" s="58">
        <v>0</v>
      </c>
    </row>
    <row r="6814" spans="12:16" x14ac:dyDescent="0.3">
      <c r="L6814" s="26">
        <v>6805</v>
      </c>
      <c r="M6814" s="58">
        <v>34717398.626124643</v>
      </c>
      <c r="O6814" s="26">
        <v>6805</v>
      </c>
      <c r="P6814" s="58">
        <v>34717398.626124643</v>
      </c>
    </row>
    <row r="6815" spans="12:16" x14ac:dyDescent="0.3">
      <c r="L6815" s="26">
        <v>6806</v>
      </c>
      <c r="M6815" s="58">
        <v>7297945.3616302758</v>
      </c>
      <c r="O6815" s="26">
        <v>6806</v>
      </c>
      <c r="P6815" s="58">
        <v>0</v>
      </c>
    </row>
    <row r="6816" spans="12:16" x14ac:dyDescent="0.3">
      <c r="L6816" s="26">
        <v>6807</v>
      </c>
      <c r="M6816" s="58">
        <v>0</v>
      </c>
      <c r="O6816" s="26">
        <v>6807</v>
      </c>
      <c r="P6816" s="58">
        <v>0</v>
      </c>
    </row>
    <row r="6817" spans="12:16" x14ac:dyDescent="0.3">
      <c r="L6817" s="26">
        <v>6808</v>
      </c>
      <c r="M6817" s="58">
        <v>0</v>
      </c>
      <c r="O6817" s="26">
        <v>6808</v>
      </c>
      <c r="P6817" s="58">
        <v>0</v>
      </c>
    </row>
    <row r="6818" spans="12:16" x14ac:dyDescent="0.3">
      <c r="L6818" s="26">
        <v>6809</v>
      </c>
      <c r="M6818" s="58">
        <v>0</v>
      </c>
      <c r="O6818" s="26">
        <v>6809</v>
      </c>
      <c r="P6818" s="58">
        <v>0</v>
      </c>
    </row>
    <row r="6819" spans="12:16" x14ac:dyDescent="0.3">
      <c r="L6819" s="26">
        <v>6810</v>
      </c>
      <c r="M6819" s="58">
        <v>26921691.715543002</v>
      </c>
      <c r="O6819" s="26">
        <v>6810</v>
      </c>
      <c r="P6819" s="58">
        <v>19177978.778619505</v>
      </c>
    </row>
    <row r="6820" spans="12:16" x14ac:dyDescent="0.3">
      <c r="L6820" s="26">
        <v>6811</v>
      </c>
      <c r="M6820" s="58">
        <v>11680358.071671808</v>
      </c>
      <c r="O6820" s="26">
        <v>6811</v>
      </c>
      <c r="P6820" s="58">
        <v>11680358.071671808</v>
      </c>
    </row>
    <row r="6821" spans="12:16" x14ac:dyDescent="0.3">
      <c r="L6821" s="26">
        <v>6812</v>
      </c>
      <c r="M6821" s="58">
        <v>8383031.6120279953</v>
      </c>
      <c r="O6821" s="26">
        <v>6812</v>
      </c>
      <c r="P6821" s="58">
        <v>0</v>
      </c>
    </row>
    <row r="6822" spans="12:16" x14ac:dyDescent="0.3">
      <c r="L6822" s="26">
        <v>6813</v>
      </c>
      <c r="M6822" s="58">
        <v>8375255.8253877833</v>
      </c>
      <c r="O6822" s="26">
        <v>6813</v>
      </c>
      <c r="P6822" s="58">
        <v>8375255.8253877833</v>
      </c>
    </row>
    <row r="6823" spans="12:16" x14ac:dyDescent="0.3">
      <c r="L6823" s="26">
        <v>6814</v>
      </c>
      <c r="M6823" s="58">
        <v>0</v>
      </c>
      <c r="O6823" s="26">
        <v>6814</v>
      </c>
      <c r="P6823" s="58">
        <v>0</v>
      </c>
    </row>
    <row r="6824" spans="12:16" x14ac:dyDescent="0.3">
      <c r="L6824" s="26">
        <v>6815</v>
      </c>
      <c r="M6824" s="58">
        <v>10618539.119127765</v>
      </c>
      <c r="O6824" s="26">
        <v>6815</v>
      </c>
      <c r="P6824" s="58">
        <v>10618539.119127765</v>
      </c>
    </row>
    <row r="6825" spans="12:16" x14ac:dyDescent="0.3">
      <c r="L6825" s="26">
        <v>6816</v>
      </c>
      <c r="M6825" s="58">
        <v>21679145.333390899</v>
      </c>
      <c r="O6825" s="26">
        <v>6816</v>
      </c>
      <c r="P6825" s="58">
        <v>21679145.333390899</v>
      </c>
    </row>
    <row r="6826" spans="12:16" x14ac:dyDescent="0.3">
      <c r="L6826" s="26">
        <v>6817</v>
      </c>
      <c r="M6826" s="58">
        <v>0</v>
      </c>
      <c r="O6826" s="26">
        <v>6817</v>
      </c>
      <c r="P6826" s="58">
        <v>0</v>
      </c>
    </row>
    <row r="6827" spans="12:16" x14ac:dyDescent="0.3">
      <c r="L6827" s="26">
        <v>6818</v>
      </c>
      <c r="M6827" s="58">
        <v>19674953.927220412</v>
      </c>
      <c r="O6827" s="26">
        <v>6818</v>
      </c>
      <c r="P6827" s="58">
        <v>19674953.927220412</v>
      </c>
    </row>
    <row r="6828" spans="12:16" x14ac:dyDescent="0.3">
      <c r="L6828" s="26">
        <v>6819</v>
      </c>
      <c r="M6828" s="58">
        <v>4799282.3119676989</v>
      </c>
      <c r="O6828" s="26">
        <v>6819</v>
      </c>
      <c r="P6828" s="58">
        <v>4799282.3119676989</v>
      </c>
    </row>
    <row r="6829" spans="12:16" x14ac:dyDescent="0.3">
      <c r="L6829" s="26">
        <v>6820</v>
      </c>
      <c r="M6829" s="58">
        <v>15270564.302128892</v>
      </c>
      <c r="O6829" s="26">
        <v>6820</v>
      </c>
      <c r="P6829" s="58">
        <v>0</v>
      </c>
    </row>
    <row r="6830" spans="12:16" x14ac:dyDescent="0.3">
      <c r="L6830" s="26">
        <v>6821</v>
      </c>
      <c r="M6830" s="58">
        <v>0</v>
      </c>
      <c r="O6830" s="26">
        <v>6821</v>
      </c>
      <c r="P6830" s="58">
        <v>0</v>
      </c>
    </row>
    <row r="6831" spans="12:16" x14ac:dyDescent="0.3">
      <c r="L6831" s="26">
        <v>6822</v>
      </c>
      <c r="M6831" s="58">
        <v>15086094.761222895</v>
      </c>
      <c r="O6831" s="26">
        <v>6822</v>
      </c>
      <c r="P6831" s="58">
        <v>15086094.761222895</v>
      </c>
    </row>
    <row r="6832" spans="12:16" x14ac:dyDescent="0.3">
      <c r="L6832" s="26">
        <v>6823</v>
      </c>
      <c r="M6832" s="58">
        <v>0</v>
      </c>
      <c r="O6832" s="26">
        <v>6823</v>
      </c>
      <c r="P6832" s="58">
        <v>0</v>
      </c>
    </row>
    <row r="6833" spans="12:16" x14ac:dyDescent="0.3">
      <c r="L6833" s="26">
        <v>6824</v>
      </c>
      <c r="M6833" s="58">
        <v>13961053.522767235</v>
      </c>
      <c r="O6833" s="26">
        <v>6824</v>
      </c>
      <c r="P6833" s="58">
        <v>13961053.522767235</v>
      </c>
    </row>
    <row r="6834" spans="12:16" x14ac:dyDescent="0.3">
      <c r="L6834" s="26">
        <v>6825</v>
      </c>
      <c r="M6834" s="58">
        <v>12399929.636335969</v>
      </c>
      <c r="O6834" s="26">
        <v>6825</v>
      </c>
      <c r="P6834" s="58">
        <v>12399929.636335969</v>
      </c>
    </row>
    <row r="6835" spans="12:16" x14ac:dyDescent="0.3">
      <c r="L6835" s="26">
        <v>6826</v>
      </c>
      <c r="M6835" s="58">
        <v>26883684.427264079</v>
      </c>
      <c r="O6835" s="26">
        <v>6826</v>
      </c>
      <c r="P6835" s="58">
        <v>0</v>
      </c>
    </row>
    <row r="6836" spans="12:16" x14ac:dyDescent="0.3">
      <c r="L6836" s="26">
        <v>6827</v>
      </c>
      <c r="M6836" s="58">
        <v>0</v>
      </c>
      <c r="O6836" s="26">
        <v>6827</v>
      </c>
      <c r="P6836" s="58">
        <v>0</v>
      </c>
    </row>
    <row r="6837" spans="12:16" x14ac:dyDescent="0.3">
      <c r="L6837" s="26">
        <v>6828</v>
      </c>
      <c r="M6837" s="58">
        <v>26871626.027929597</v>
      </c>
      <c r="O6837" s="26">
        <v>6828</v>
      </c>
      <c r="P6837" s="58">
        <v>26871626.027929597</v>
      </c>
    </row>
    <row r="6838" spans="12:16" x14ac:dyDescent="0.3">
      <c r="L6838" s="26">
        <v>6829</v>
      </c>
      <c r="M6838" s="58">
        <v>30924444.270414956</v>
      </c>
      <c r="O6838" s="26">
        <v>6829</v>
      </c>
      <c r="P6838" s="58">
        <v>30924444.270414956</v>
      </c>
    </row>
    <row r="6839" spans="12:16" x14ac:dyDescent="0.3">
      <c r="L6839" s="26">
        <v>6830</v>
      </c>
      <c r="M6839" s="58">
        <v>10137144.8925124</v>
      </c>
      <c r="O6839" s="26">
        <v>6830</v>
      </c>
      <c r="P6839" s="58">
        <v>10137144.8925124</v>
      </c>
    </row>
    <row r="6840" spans="12:16" x14ac:dyDescent="0.3">
      <c r="L6840" s="26">
        <v>6831</v>
      </c>
      <c r="M6840" s="58">
        <v>0</v>
      </c>
      <c r="O6840" s="26">
        <v>6831</v>
      </c>
      <c r="P6840" s="58">
        <v>0</v>
      </c>
    </row>
    <row r="6841" spans="12:16" x14ac:dyDescent="0.3">
      <c r="L6841" s="26">
        <v>6832</v>
      </c>
      <c r="M6841" s="58">
        <v>14937790.942943657</v>
      </c>
      <c r="O6841" s="26">
        <v>6832</v>
      </c>
      <c r="P6841" s="58">
        <v>0</v>
      </c>
    </row>
    <row r="6842" spans="12:16" x14ac:dyDescent="0.3">
      <c r="L6842" s="26">
        <v>6833</v>
      </c>
      <c r="M6842" s="58">
        <v>0</v>
      </c>
      <c r="O6842" s="26">
        <v>6833</v>
      </c>
      <c r="P6842" s="58">
        <v>0</v>
      </c>
    </row>
    <row r="6843" spans="12:16" x14ac:dyDescent="0.3">
      <c r="L6843" s="26">
        <v>6834</v>
      </c>
      <c r="M6843" s="58">
        <v>0</v>
      </c>
      <c r="O6843" s="26">
        <v>6834</v>
      </c>
      <c r="P6843" s="58">
        <v>0</v>
      </c>
    </row>
    <row r="6844" spans="12:16" x14ac:dyDescent="0.3">
      <c r="L6844" s="26">
        <v>6835</v>
      </c>
      <c r="M6844" s="58">
        <v>0</v>
      </c>
      <c r="O6844" s="26">
        <v>6835</v>
      </c>
      <c r="P6844" s="58">
        <v>0</v>
      </c>
    </row>
    <row r="6845" spans="12:16" x14ac:dyDescent="0.3">
      <c r="L6845" s="26">
        <v>6836</v>
      </c>
      <c r="M6845" s="58">
        <v>0</v>
      </c>
      <c r="O6845" s="26">
        <v>6836</v>
      </c>
      <c r="P6845" s="58">
        <v>0</v>
      </c>
    </row>
    <row r="6846" spans="12:16" x14ac:dyDescent="0.3">
      <c r="L6846" s="26">
        <v>6837</v>
      </c>
      <c r="M6846" s="58">
        <v>0</v>
      </c>
      <c r="O6846" s="26">
        <v>6837</v>
      </c>
      <c r="P6846" s="58">
        <v>0</v>
      </c>
    </row>
    <row r="6847" spans="12:16" x14ac:dyDescent="0.3">
      <c r="L6847" s="26">
        <v>6838</v>
      </c>
      <c r="M6847" s="58">
        <v>7058171.9366373811</v>
      </c>
      <c r="O6847" s="26">
        <v>6838</v>
      </c>
      <c r="P6847" s="58">
        <v>7058171.9366373811</v>
      </c>
    </row>
    <row r="6848" spans="12:16" x14ac:dyDescent="0.3">
      <c r="L6848" s="26">
        <v>6839</v>
      </c>
      <c r="M6848" s="58">
        <v>0</v>
      </c>
      <c r="O6848" s="26">
        <v>6839</v>
      </c>
      <c r="P6848" s="58">
        <v>0</v>
      </c>
    </row>
    <row r="6849" spans="12:16" x14ac:dyDescent="0.3">
      <c r="L6849" s="26">
        <v>6840</v>
      </c>
      <c r="M6849" s="58">
        <v>0</v>
      </c>
      <c r="O6849" s="26">
        <v>6840</v>
      </c>
      <c r="P6849" s="58">
        <v>0</v>
      </c>
    </row>
    <row r="6850" spans="12:16" x14ac:dyDescent="0.3">
      <c r="L6850" s="26">
        <v>6841</v>
      </c>
      <c r="M6850" s="58">
        <v>14208038.34453759</v>
      </c>
      <c r="O6850" s="26">
        <v>6841</v>
      </c>
      <c r="P6850" s="58">
        <v>14208038.34453759</v>
      </c>
    </row>
    <row r="6851" spans="12:16" x14ac:dyDescent="0.3">
      <c r="L6851" s="26">
        <v>6842</v>
      </c>
      <c r="M6851" s="58">
        <v>0</v>
      </c>
      <c r="O6851" s="26">
        <v>6842</v>
      </c>
      <c r="P6851" s="58">
        <v>0</v>
      </c>
    </row>
    <row r="6852" spans="12:16" x14ac:dyDescent="0.3">
      <c r="L6852" s="26">
        <v>6843</v>
      </c>
      <c r="M6852" s="58">
        <v>10521156.858630978</v>
      </c>
      <c r="O6852" s="26">
        <v>6843</v>
      </c>
      <c r="P6852" s="58">
        <v>10521156.858630978</v>
      </c>
    </row>
    <row r="6853" spans="12:16" x14ac:dyDescent="0.3">
      <c r="L6853" s="26">
        <v>6844</v>
      </c>
      <c r="M6853" s="58">
        <v>0</v>
      </c>
      <c r="O6853" s="26">
        <v>6844</v>
      </c>
      <c r="P6853" s="58">
        <v>0</v>
      </c>
    </row>
    <row r="6854" spans="12:16" x14ac:dyDescent="0.3">
      <c r="L6854" s="26">
        <v>6845</v>
      </c>
      <c r="M6854" s="58">
        <v>0</v>
      </c>
      <c r="O6854" s="26">
        <v>6845</v>
      </c>
      <c r="P6854" s="58">
        <v>0</v>
      </c>
    </row>
    <row r="6855" spans="12:16" x14ac:dyDescent="0.3">
      <c r="L6855" s="26">
        <v>6846</v>
      </c>
      <c r="M6855" s="58">
        <v>0</v>
      </c>
      <c r="O6855" s="26">
        <v>6846</v>
      </c>
      <c r="P6855" s="58">
        <v>0</v>
      </c>
    </row>
    <row r="6856" spans="12:16" x14ac:dyDescent="0.3">
      <c r="L6856" s="26">
        <v>6847</v>
      </c>
      <c r="M6856" s="58">
        <v>0</v>
      </c>
      <c r="O6856" s="26">
        <v>6847</v>
      </c>
      <c r="P6856" s="58">
        <v>0</v>
      </c>
    </row>
    <row r="6857" spans="12:16" x14ac:dyDescent="0.3">
      <c r="L6857" s="26">
        <v>6848</v>
      </c>
      <c r="M6857" s="58">
        <v>0</v>
      </c>
      <c r="O6857" s="26">
        <v>6848</v>
      </c>
      <c r="P6857" s="58">
        <v>0</v>
      </c>
    </row>
    <row r="6858" spans="12:16" x14ac:dyDescent="0.3">
      <c r="L6858" s="26">
        <v>6849</v>
      </c>
      <c r="M6858" s="58">
        <v>10738581.213267067</v>
      </c>
      <c r="O6858" s="26">
        <v>6849</v>
      </c>
      <c r="P6858" s="58">
        <v>10738581.213267067</v>
      </c>
    </row>
    <row r="6859" spans="12:16" x14ac:dyDescent="0.3">
      <c r="L6859" s="26">
        <v>6850</v>
      </c>
      <c r="M6859" s="58">
        <v>0</v>
      </c>
      <c r="O6859" s="26">
        <v>6850</v>
      </c>
      <c r="P6859" s="58">
        <v>0</v>
      </c>
    </row>
    <row r="6860" spans="12:16" x14ac:dyDescent="0.3">
      <c r="L6860" s="26">
        <v>6851</v>
      </c>
      <c r="M6860" s="58">
        <v>0</v>
      </c>
      <c r="O6860" s="26">
        <v>6851</v>
      </c>
      <c r="P6860" s="58">
        <v>0</v>
      </c>
    </row>
    <row r="6861" spans="12:16" x14ac:dyDescent="0.3">
      <c r="L6861" s="26">
        <v>6852</v>
      </c>
      <c r="M6861" s="58">
        <v>13037442.125843611</v>
      </c>
      <c r="O6861" s="26">
        <v>6852</v>
      </c>
      <c r="P6861" s="58">
        <v>13037442.125843611</v>
      </c>
    </row>
    <row r="6862" spans="12:16" x14ac:dyDescent="0.3">
      <c r="L6862" s="26">
        <v>6853</v>
      </c>
      <c r="M6862" s="58">
        <v>0</v>
      </c>
      <c r="O6862" s="26">
        <v>6853</v>
      </c>
      <c r="P6862" s="58">
        <v>0</v>
      </c>
    </row>
    <row r="6863" spans="12:16" x14ac:dyDescent="0.3">
      <c r="L6863" s="26">
        <v>6854</v>
      </c>
      <c r="M6863" s="58">
        <v>9160229.8995770216</v>
      </c>
      <c r="O6863" s="26">
        <v>6854</v>
      </c>
      <c r="P6863" s="58">
        <v>9160229.8995770216</v>
      </c>
    </row>
    <row r="6864" spans="12:16" x14ac:dyDescent="0.3">
      <c r="L6864" s="26">
        <v>6855</v>
      </c>
      <c r="M6864" s="58">
        <v>9766058.2296986505</v>
      </c>
      <c r="O6864" s="26">
        <v>6855</v>
      </c>
      <c r="P6864" s="58">
        <v>9766058.2296986505</v>
      </c>
    </row>
    <row r="6865" spans="12:16" x14ac:dyDescent="0.3">
      <c r="L6865" s="26">
        <v>6856</v>
      </c>
      <c r="M6865" s="58">
        <v>0</v>
      </c>
      <c r="O6865" s="26">
        <v>6856</v>
      </c>
      <c r="P6865" s="58">
        <v>0</v>
      </c>
    </row>
    <row r="6866" spans="12:16" x14ac:dyDescent="0.3">
      <c r="L6866" s="26">
        <v>6857</v>
      </c>
      <c r="M6866" s="58">
        <v>0</v>
      </c>
      <c r="O6866" s="26">
        <v>6857</v>
      </c>
      <c r="P6866" s="58">
        <v>0</v>
      </c>
    </row>
    <row r="6867" spans="12:16" x14ac:dyDescent="0.3">
      <c r="L6867" s="26">
        <v>6858</v>
      </c>
      <c r="M6867" s="58">
        <v>0</v>
      </c>
      <c r="O6867" s="26">
        <v>6858</v>
      </c>
      <c r="P6867" s="58">
        <v>0</v>
      </c>
    </row>
    <row r="6868" spans="12:16" x14ac:dyDescent="0.3">
      <c r="L6868" s="26">
        <v>6859</v>
      </c>
      <c r="M6868" s="58">
        <v>14274352.240393199</v>
      </c>
      <c r="O6868" s="26">
        <v>6859</v>
      </c>
      <c r="P6868" s="58">
        <v>0</v>
      </c>
    </row>
    <row r="6869" spans="12:16" x14ac:dyDescent="0.3">
      <c r="L6869" s="26">
        <v>6860</v>
      </c>
      <c r="M6869" s="58">
        <v>13395325.250869626</v>
      </c>
      <c r="O6869" s="26">
        <v>6860</v>
      </c>
      <c r="P6869" s="58">
        <v>13395325.250869626</v>
      </c>
    </row>
    <row r="6870" spans="12:16" x14ac:dyDescent="0.3">
      <c r="L6870" s="26">
        <v>6861</v>
      </c>
      <c r="M6870" s="58">
        <v>0</v>
      </c>
      <c r="O6870" s="26">
        <v>6861</v>
      </c>
      <c r="P6870" s="58">
        <v>0</v>
      </c>
    </row>
    <row r="6871" spans="12:16" x14ac:dyDescent="0.3">
      <c r="L6871" s="26">
        <v>6862</v>
      </c>
      <c r="M6871" s="58">
        <v>0</v>
      </c>
      <c r="O6871" s="26">
        <v>6862</v>
      </c>
      <c r="P6871" s="58">
        <v>0</v>
      </c>
    </row>
    <row r="6872" spans="12:16" x14ac:dyDescent="0.3">
      <c r="L6872" s="26">
        <v>6863</v>
      </c>
      <c r="M6872" s="58">
        <v>0</v>
      </c>
      <c r="O6872" s="26">
        <v>6863</v>
      </c>
      <c r="P6872" s="58">
        <v>0</v>
      </c>
    </row>
    <row r="6873" spans="12:16" x14ac:dyDescent="0.3">
      <c r="L6873" s="26">
        <v>6864</v>
      </c>
      <c r="M6873" s="58">
        <v>0</v>
      </c>
      <c r="O6873" s="26">
        <v>6864</v>
      </c>
      <c r="P6873" s="58">
        <v>0</v>
      </c>
    </row>
    <row r="6874" spans="12:16" x14ac:dyDescent="0.3">
      <c r="L6874" s="26">
        <v>6865</v>
      </c>
      <c r="M6874" s="58">
        <v>31622157.973801292</v>
      </c>
      <c r="O6874" s="26">
        <v>6865</v>
      </c>
      <c r="P6874" s="58">
        <v>31622157.973801292</v>
      </c>
    </row>
    <row r="6875" spans="12:16" x14ac:dyDescent="0.3">
      <c r="L6875" s="26">
        <v>6866</v>
      </c>
      <c r="M6875" s="58">
        <v>0</v>
      </c>
      <c r="O6875" s="26">
        <v>6866</v>
      </c>
      <c r="P6875" s="58">
        <v>0</v>
      </c>
    </row>
    <row r="6876" spans="12:16" x14ac:dyDescent="0.3">
      <c r="L6876" s="26">
        <v>6867</v>
      </c>
      <c r="M6876" s="58">
        <v>0</v>
      </c>
      <c r="O6876" s="26">
        <v>6867</v>
      </c>
      <c r="P6876" s="58">
        <v>0</v>
      </c>
    </row>
    <row r="6877" spans="12:16" x14ac:dyDescent="0.3">
      <c r="L6877" s="26">
        <v>6868</v>
      </c>
      <c r="M6877" s="58">
        <v>0</v>
      </c>
      <c r="O6877" s="26">
        <v>6868</v>
      </c>
      <c r="P6877" s="58">
        <v>0</v>
      </c>
    </row>
    <row r="6878" spans="12:16" x14ac:dyDescent="0.3">
      <c r="L6878" s="26">
        <v>6869</v>
      </c>
      <c r="M6878" s="58">
        <v>0</v>
      </c>
      <c r="O6878" s="26">
        <v>6869</v>
      </c>
      <c r="P6878" s="58">
        <v>0</v>
      </c>
    </row>
    <row r="6879" spans="12:16" x14ac:dyDescent="0.3">
      <c r="L6879" s="26">
        <v>6870</v>
      </c>
      <c r="M6879" s="58">
        <v>0</v>
      </c>
      <c r="O6879" s="26">
        <v>6870</v>
      </c>
      <c r="P6879" s="58">
        <v>0</v>
      </c>
    </row>
    <row r="6880" spans="12:16" x14ac:dyDescent="0.3">
      <c r="L6880" s="26">
        <v>6871</v>
      </c>
      <c r="M6880" s="58">
        <v>0</v>
      </c>
      <c r="O6880" s="26">
        <v>6871</v>
      </c>
      <c r="P6880" s="58">
        <v>0</v>
      </c>
    </row>
    <row r="6881" spans="12:16" x14ac:dyDescent="0.3">
      <c r="L6881" s="26">
        <v>6872</v>
      </c>
      <c r="M6881" s="58">
        <v>0</v>
      </c>
      <c r="O6881" s="26">
        <v>6872</v>
      </c>
      <c r="P6881" s="58">
        <v>0</v>
      </c>
    </row>
    <row r="6882" spans="12:16" x14ac:dyDescent="0.3">
      <c r="L6882" s="26">
        <v>6873</v>
      </c>
      <c r="M6882" s="58">
        <v>37277294.54069864</v>
      </c>
      <c r="O6882" s="26">
        <v>6873</v>
      </c>
      <c r="P6882" s="58">
        <v>37277294.54069864</v>
      </c>
    </row>
    <row r="6883" spans="12:16" x14ac:dyDescent="0.3">
      <c r="L6883" s="26">
        <v>6874</v>
      </c>
      <c r="M6883" s="58">
        <v>12081226.512796169</v>
      </c>
      <c r="O6883" s="26">
        <v>6874</v>
      </c>
      <c r="P6883" s="58">
        <v>0</v>
      </c>
    </row>
    <row r="6884" spans="12:16" x14ac:dyDescent="0.3">
      <c r="L6884" s="26">
        <v>6875</v>
      </c>
      <c r="M6884" s="58">
        <v>20620375.839531261</v>
      </c>
      <c r="O6884" s="26">
        <v>6875</v>
      </c>
      <c r="P6884" s="58">
        <v>20620375.839531261</v>
      </c>
    </row>
    <row r="6885" spans="12:16" x14ac:dyDescent="0.3">
      <c r="L6885" s="26">
        <v>6876</v>
      </c>
      <c r="M6885" s="58">
        <v>22020116.802493919</v>
      </c>
      <c r="O6885" s="26">
        <v>6876</v>
      </c>
      <c r="P6885" s="58">
        <v>12161062.153272122</v>
      </c>
    </row>
    <row r="6886" spans="12:16" x14ac:dyDescent="0.3">
      <c r="L6886" s="26">
        <v>6877</v>
      </c>
      <c r="M6886" s="58">
        <v>0</v>
      </c>
      <c r="O6886" s="26">
        <v>6877</v>
      </c>
      <c r="P6886" s="58">
        <v>0</v>
      </c>
    </row>
    <row r="6887" spans="12:16" x14ac:dyDescent="0.3">
      <c r="L6887" s="26">
        <v>6878</v>
      </c>
      <c r="M6887" s="58">
        <v>10085857.425619775</v>
      </c>
      <c r="O6887" s="26">
        <v>6878</v>
      </c>
      <c r="P6887" s="58">
        <v>10085857.425619775</v>
      </c>
    </row>
    <row r="6888" spans="12:16" x14ac:dyDescent="0.3">
      <c r="L6888" s="26">
        <v>6879</v>
      </c>
      <c r="M6888" s="58">
        <v>0</v>
      </c>
      <c r="O6888" s="26">
        <v>6879</v>
      </c>
      <c r="P6888" s="58">
        <v>0</v>
      </c>
    </row>
    <row r="6889" spans="12:16" x14ac:dyDescent="0.3">
      <c r="L6889" s="26">
        <v>6880</v>
      </c>
      <c r="M6889" s="58">
        <v>0</v>
      </c>
      <c r="O6889" s="26">
        <v>6880</v>
      </c>
      <c r="P6889" s="58">
        <v>0</v>
      </c>
    </row>
    <row r="6890" spans="12:16" x14ac:dyDescent="0.3">
      <c r="L6890" s="26">
        <v>6881</v>
      </c>
      <c r="M6890" s="58">
        <v>0</v>
      </c>
      <c r="O6890" s="26">
        <v>6881</v>
      </c>
      <c r="P6890" s="58">
        <v>0</v>
      </c>
    </row>
    <row r="6891" spans="12:16" x14ac:dyDescent="0.3">
      <c r="L6891" s="26">
        <v>6882</v>
      </c>
      <c r="M6891" s="58">
        <v>0</v>
      </c>
      <c r="O6891" s="26">
        <v>6882</v>
      </c>
      <c r="P6891" s="58">
        <v>0</v>
      </c>
    </row>
    <row r="6892" spans="12:16" x14ac:dyDescent="0.3">
      <c r="L6892" s="26">
        <v>6883</v>
      </c>
      <c r="M6892" s="58">
        <v>31925851.044280723</v>
      </c>
      <c r="O6892" s="26">
        <v>6883</v>
      </c>
      <c r="P6892" s="58">
        <v>31925851.044280723</v>
      </c>
    </row>
    <row r="6893" spans="12:16" x14ac:dyDescent="0.3">
      <c r="L6893" s="26">
        <v>6884</v>
      </c>
      <c r="M6893" s="58">
        <v>0</v>
      </c>
      <c r="O6893" s="26">
        <v>6884</v>
      </c>
      <c r="P6893" s="58">
        <v>0</v>
      </c>
    </row>
    <row r="6894" spans="12:16" x14ac:dyDescent="0.3">
      <c r="L6894" s="26">
        <v>6885</v>
      </c>
      <c r="M6894" s="58">
        <v>21149318.425317135</v>
      </c>
      <c r="O6894" s="26">
        <v>6885</v>
      </c>
      <c r="P6894" s="58">
        <v>21149318.425317135</v>
      </c>
    </row>
    <row r="6895" spans="12:16" x14ac:dyDescent="0.3">
      <c r="L6895" s="26">
        <v>6886</v>
      </c>
      <c r="M6895" s="58">
        <v>0</v>
      </c>
      <c r="O6895" s="26">
        <v>6886</v>
      </c>
      <c r="P6895" s="58">
        <v>0</v>
      </c>
    </row>
    <row r="6896" spans="12:16" x14ac:dyDescent="0.3">
      <c r="L6896" s="26">
        <v>6887</v>
      </c>
      <c r="M6896" s="58">
        <v>33797234.602405399</v>
      </c>
      <c r="O6896" s="26">
        <v>6887</v>
      </c>
      <c r="P6896" s="58">
        <v>33797234.602405399</v>
      </c>
    </row>
    <row r="6897" spans="12:16" x14ac:dyDescent="0.3">
      <c r="L6897" s="26">
        <v>6888</v>
      </c>
      <c r="M6897" s="58">
        <v>6844344.4992847471</v>
      </c>
      <c r="O6897" s="26">
        <v>6888</v>
      </c>
      <c r="P6897" s="58">
        <v>0</v>
      </c>
    </row>
    <row r="6898" spans="12:16" x14ac:dyDescent="0.3">
      <c r="L6898" s="26">
        <v>6889</v>
      </c>
      <c r="M6898" s="58">
        <v>8809448.2392571755</v>
      </c>
      <c r="O6898" s="26">
        <v>6889</v>
      </c>
      <c r="P6898" s="58">
        <v>8809448.2392571755</v>
      </c>
    </row>
    <row r="6899" spans="12:16" x14ac:dyDescent="0.3">
      <c r="L6899" s="26">
        <v>6890</v>
      </c>
      <c r="M6899" s="58">
        <v>0</v>
      </c>
      <c r="O6899" s="26">
        <v>6890</v>
      </c>
      <c r="P6899" s="58">
        <v>0</v>
      </c>
    </row>
    <row r="6900" spans="12:16" x14ac:dyDescent="0.3">
      <c r="L6900" s="26">
        <v>6891</v>
      </c>
      <c r="M6900" s="58">
        <v>0</v>
      </c>
      <c r="O6900" s="26">
        <v>6891</v>
      </c>
      <c r="P6900" s="58">
        <v>0</v>
      </c>
    </row>
    <row r="6901" spans="12:16" x14ac:dyDescent="0.3">
      <c r="L6901" s="26">
        <v>6892</v>
      </c>
      <c r="M6901" s="58">
        <v>10028418.070176845</v>
      </c>
      <c r="O6901" s="26">
        <v>6892</v>
      </c>
      <c r="P6901" s="58">
        <v>0</v>
      </c>
    </row>
    <row r="6902" spans="12:16" x14ac:dyDescent="0.3">
      <c r="L6902" s="26">
        <v>6893</v>
      </c>
      <c r="M6902" s="58">
        <v>0</v>
      </c>
      <c r="O6902" s="26">
        <v>6893</v>
      </c>
      <c r="P6902" s="58">
        <v>0</v>
      </c>
    </row>
    <row r="6903" spans="12:16" x14ac:dyDescent="0.3">
      <c r="L6903" s="26">
        <v>6894</v>
      </c>
      <c r="M6903" s="58">
        <v>25920661.173244532</v>
      </c>
      <c r="O6903" s="26">
        <v>6894</v>
      </c>
      <c r="P6903" s="58">
        <v>25920661.173244532</v>
      </c>
    </row>
    <row r="6904" spans="12:16" x14ac:dyDescent="0.3">
      <c r="L6904" s="26">
        <v>6895</v>
      </c>
      <c r="M6904" s="58">
        <v>18052119.360281456</v>
      </c>
      <c r="O6904" s="26">
        <v>6895</v>
      </c>
      <c r="P6904" s="58">
        <v>18052119.360281456</v>
      </c>
    </row>
    <row r="6905" spans="12:16" x14ac:dyDescent="0.3">
      <c r="L6905" s="26">
        <v>6896</v>
      </c>
      <c r="M6905" s="58">
        <v>12289548.297212074</v>
      </c>
      <c r="O6905" s="26">
        <v>6896</v>
      </c>
      <c r="P6905" s="58">
        <v>12289548.297212074</v>
      </c>
    </row>
    <row r="6906" spans="12:16" x14ac:dyDescent="0.3">
      <c r="L6906" s="26">
        <v>6897</v>
      </c>
      <c r="M6906" s="58">
        <v>10135227.953105805</v>
      </c>
      <c r="O6906" s="26">
        <v>6897</v>
      </c>
      <c r="P6906" s="58">
        <v>10135227.953105805</v>
      </c>
    </row>
    <row r="6907" spans="12:16" x14ac:dyDescent="0.3">
      <c r="L6907" s="26">
        <v>6898</v>
      </c>
      <c r="M6907" s="58">
        <v>34633540.978154354</v>
      </c>
      <c r="O6907" s="26">
        <v>6898</v>
      </c>
      <c r="P6907" s="58">
        <v>34633540.978154354</v>
      </c>
    </row>
    <row r="6908" spans="12:16" x14ac:dyDescent="0.3">
      <c r="L6908" s="26">
        <v>6899</v>
      </c>
      <c r="M6908" s="58">
        <v>0</v>
      </c>
      <c r="O6908" s="26">
        <v>6899</v>
      </c>
      <c r="P6908" s="58">
        <v>0</v>
      </c>
    </row>
    <row r="6909" spans="12:16" x14ac:dyDescent="0.3">
      <c r="L6909" s="26">
        <v>6900</v>
      </c>
      <c r="M6909" s="58">
        <v>0</v>
      </c>
      <c r="O6909" s="26">
        <v>6900</v>
      </c>
      <c r="P6909" s="58">
        <v>0</v>
      </c>
    </row>
    <row r="6910" spans="12:16" x14ac:dyDescent="0.3">
      <c r="L6910" s="26">
        <v>6901</v>
      </c>
      <c r="M6910" s="58">
        <v>0</v>
      </c>
      <c r="O6910" s="26">
        <v>6901</v>
      </c>
      <c r="P6910" s="58">
        <v>0</v>
      </c>
    </row>
    <row r="6911" spans="12:16" x14ac:dyDescent="0.3">
      <c r="L6911" s="26">
        <v>6902</v>
      </c>
      <c r="M6911" s="58">
        <v>10463321.945481189</v>
      </c>
      <c r="O6911" s="26">
        <v>6902</v>
      </c>
      <c r="P6911" s="58">
        <v>10463321.945481189</v>
      </c>
    </row>
    <row r="6912" spans="12:16" x14ac:dyDescent="0.3">
      <c r="L6912" s="26">
        <v>6903</v>
      </c>
      <c r="M6912" s="58">
        <v>0</v>
      </c>
      <c r="O6912" s="26">
        <v>6903</v>
      </c>
      <c r="P6912" s="58">
        <v>0</v>
      </c>
    </row>
    <row r="6913" spans="12:16" x14ac:dyDescent="0.3">
      <c r="L6913" s="26">
        <v>6904</v>
      </c>
      <c r="M6913" s="58">
        <v>8928736.8084922172</v>
      </c>
      <c r="O6913" s="26">
        <v>6904</v>
      </c>
      <c r="P6913" s="58">
        <v>8928736.8084922172</v>
      </c>
    </row>
    <row r="6914" spans="12:16" x14ac:dyDescent="0.3">
      <c r="L6914" s="26">
        <v>6905</v>
      </c>
      <c r="M6914" s="58">
        <v>24404824.08493875</v>
      </c>
      <c r="O6914" s="26">
        <v>6905</v>
      </c>
      <c r="P6914" s="58">
        <v>24404824.08493875</v>
      </c>
    </row>
    <row r="6915" spans="12:16" x14ac:dyDescent="0.3">
      <c r="L6915" s="26">
        <v>6906</v>
      </c>
      <c r="M6915" s="58">
        <v>27539001.269910514</v>
      </c>
      <c r="O6915" s="26">
        <v>6906</v>
      </c>
      <c r="P6915" s="58">
        <v>27539001.269910514</v>
      </c>
    </row>
    <row r="6916" spans="12:16" x14ac:dyDescent="0.3">
      <c r="L6916" s="26">
        <v>6907</v>
      </c>
      <c r="M6916" s="58">
        <v>0</v>
      </c>
      <c r="O6916" s="26">
        <v>6907</v>
      </c>
      <c r="P6916" s="58">
        <v>0</v>
      </c>
    </row>
    <row r="6917" spans="12:16" x14ac:dyDescent="0.3">
      <c r="L6917" s="26">
        <v>6908</v>
      </c>
      <c r="M6917" s="58">
        <v>0</v>
      </c>
      <c r="O6917" s="26">
        <v>6908</v>
      </c>
      <c r="P6917" s="58">
        <v>0</v>
      </c>
    </row>
    <row r="6918" spans="12:16" x14ac:dyDescent="0.3">
      <c r="L6918" s="26">
        <v>6909</v>
      </c>
      <c r="M6918" s="58">
        <v>7423622.5740704788</v>
      </c>
      <c r="O6918" s="26">
        <v>6909</v>
      </c>
      <c r="P6918" s="58">
        <v>7423622.5740704788</v>
      </c>
    </row>
    <row r="6919" spans="12:16" x14ac:dyDescent="0.3">
      <c r="L6919" s="26">
        <v>6910</v>
      </c>
      <c r="M6919" s="58">
        <v>0</v>
      </c>
      <c r="O6919" s="26">
        <v>6910</v>
      </c>
      <c r="P6919" s="58">
        <v>0</v>
      </c>
    </row>
    <row r="6920" spans="12:16" x14ac:dyDescent="0.3">
      <c r="L6920" s="26">
        <v>6911</v>
      </c>
      <c r="M6920" s="58">
        <v>0</v>
      </c>
      <c r="O6920" s="26">
        <v>6911</v>
      </c>
      <c r="P6920" s="58">
        <v>0</v>
      </c>
    </row>
    <row r="6921" spans="12:16" x14ac:dyDescent="0.3">
      <c r="L6921" s="26">
        <v>6912</v>
      </c>
      <c r="M6921" s="58">
        <v>7575778.4930643253</v>
      </c>
      <c r="O6921" s="26">
        <v>6912</v>
      </c>
      <c r="P6921" s="58">
        <v>7575778.4930643253</v>
      </c>
    </row>
    <row r="6922" spans="12:16" x14ac:dyDescent="0.3">
      <c r="L6922" s="26">
        <v>6913</v>
      </c>
      <c r="M6922" s="58">
        <v>0</v>
      </c>
      <c r="O6922" s="26">
        <v>6913</v>
      </c>
      <c r="P6922" s="58">
        <v>0</v>
      </c>
    </row>
    <row r="6923" spans="12:16" x14ac:dyDescent="0.3">
      <c r="L6923" s="26">
        <v>6914</v>
      </c>
      <c r="M6923" s="58">
        <v>17091244.228412662</v>
      </c>
      <c r="O6923" s="26">
        <v>6914</v>
      </c>
      <c r="P6923" s="58">
        <v>17091244.228412662</v>
      </c>
    </row>
    <row r="6924" spans="12:16" x14ac:dyDescent="0.3">
      <c r="L6924" s="26">
        <v>6915</v>
      </c>
      <c r="M6924" s="58">
        <v>22061303.057649732</v>
      </c>
      <c r="O6924" s="26">
        <v>6915</v>
      </c>
      <c r="P6924" s="58">
        <v>22061303.057649732</v>
      </c>
    </row>
    <row r="6925" spans="12:16" x14ac:dyDescent="0.3">
      <c r="L6925" s="26">
        <v>6916</v>
      </c>
      <c r="M6925" s="58">
        <v>0</v>
      </c>
      <c r="O6925" s="26">
        <v>6916</v>
      </c>
      <c r="P6925" s="58">
        <v>0</v>
      </c>
    </row>
    <row r="6926" spans="12:16" x14ac:dyDescent="0.3">
      <c r="L6926" s="26">
        <v>6917</v>
      </c>
      <c r="M6926" s="58">
        <v>0</v>
      </c>
      <c r="O6926" s="26">
        <v>6917</v>
      </c>
      <c r="P6926" s="58">
        <v>0</v>
      </c>
    </row>
    <row r="6927" spans="12:16" x14ac:dyDescent="0.3">
      <c r="L6927" s="26">
        <v>6918</v>
      </c>
      <c r="M6927" s="58">
        <v>0</v>
      </c>
      <c r="O6927" s="26">
        <v>6918</v>
      </c>
      <c r="P6927" s="58">
        <v>0</v>
      </c>
    </row>
    <row r="6928" spans="12:16" x14ac:dyDescent="0.3">
      <c r="L6928" s="26">
        <v>6919</v>
      </c>
      <c r="M6928" s="58">
        <v>0</v>
      </c>
      <c r="O6928" s="26">
        <v>6919</v>
      </c>
      <c r="P6928" s="58">
        <v>0</v>
      </c>
    </row>
    <row r="6929" spans="12:16" x14ac:dyDescent="0.3">
      <c r="L6929" s="26">
        <v>6920</v>
      </c>
      <c r="M6929" s="58">
        <v>0</v>
      </c>
      <c r="O6929" s="26">
        <v>6920</v>
      </c>
      <c r="P6929" s="58">
        <v>0</v>
      </c>
    </row>
    <row r="6930" spans="12:16" x14ac:dyDescent="0.3">
      <c r="L6930" s="26">
        <v>6921</v>
      </c>
      <c r="M6930" s="58">
        <v>0</v>
      </c>
      <c r="O6930" s="26">
        <v>6921</v>
      </c>
      <c r="P6930" s="58">
        <v>0</v>
      </c>
    </row>
    <row r="6931" spans="12:16" x14ac:dyDescent="0.3">
      <c r="L6931" s="26">
        <v>6922</v>
      </c>
      <c r="M6931" s="58">
        <v>0</v>
      </c>
      <c r="O6931" s="26">
        <v>6922</v>
      </c>
      <c r="P6931" s="58">
        <v>0</v>
      </c>
    </row>
    <row r="6932" spans="12:16" x14ac:dyDescent="0.3">
      <c r="L6932" s="26">
        <v>6923</v>
      </c>
      <c r="M6932" s="58">
        <v>26376231.80993624</v>
      </c>
      <c r="O6932" s="26">
        <v>6923</v>
      </c>
      <c r="P6932" s="58">
        <v>26376231.80993624</v>
      </c>
    </row>
    <row r="6933" spans="12:16" x14ac:dyDescent="0.3">
      <c r="L6933" s="26">
        <v>6924</v>
      </c>
      <c r="M6933" s="58">
        <v>0</v>
      </c>
      <c r="O6933" s="26">
        <v>6924</v>
      </c>
      <c r="P6933" s="58">
        <v>0</v>
      </c>
    </row>
    <row r="6934" spans="12:16" x14ac:dyDescent="0.3">
      <c r="L6934" s="26">
        <v>6925</v>
      </c>
      <c r="M6934" s="58">
        <v>0</v>
      </c>
      <c r="O6934" s="26">
        <v>6925</v>
      </c>
      <c r="P6934" s="58">
        <v>0</v>
      </c>
    </row>
    <row r="6935" spans="12:16" x14ac:dyDescent="0.3">
      <c r="L6935" s="26">
        <v>6926</v>
      </c>
      <c r="M6935" s="58">
        <v>16888402.168345999</v>
      </c>
      <c r="O6935" s="26">
        <v>6926</v>
      </c>
      <c r="P6935" s="58">
        <v>16888402.168345999</v>
      </c>
    </row>
    <row r="6936" spans="12:16" x14ac:dyDescent="0.3">
      <c r="L6936" s="26">
        <v>6927</v>
      </c>
      <c r="M6936" s="58">
        <v>41548833.490614697</v>
      </c>
      <c r="O6936" s="26">
        <v>6927</v>
      </c>
      <c r="P6936" s="58">
        <v>41548833.490614697</v>
      </c>
    </row>
    <row r="6937" spans="12:16" x14ac:dyDescent="0.3">
      <c r="L6937" s="26">
        <v>6928</v>
      </c>
      <c r="M6937" s="58">
        <v>0</v>
      </c>
      <c r="O6937" s="26">
        <v>6928</v>
      </c>
      <c r="P6937" s="58">
        <v>0</v>
      </c>
    </row>
    <row r="6938" spans="12:16" x14ac:dyDescent="0.3">
      <c r="L6938" s="26">
        <v>6929</v>
      </c>
      <c r="M6938" s="58">
        <v>0</v>
      </c>
      <c r="O6938" s="26">
        <v>6929</v>
      </c>
      <c r="P6938" s="58">
        <v>0</v>
      </c>
    </row>
    <row r="6939" spans="12:16" x14ac:dyDescent="0.3">
      <c r="L6939" s="26">
        <v>6930</v>
      </c>
      <c r="M6939" s="58">
        <v>17704132.187022112</v>
      </c>
      <c r="O6939" s="26">
        <v>6930</v>
      </c>
      <c r="P6939" s="58">
        <v>17704132.187022112</v>
      </c>
    </row>
    <row r="6940" spans="12:16" x14ac:dyDescent="0.3">
      <c r="L6940" s="26">
        <v>6931</v>
      </c>
      <c r="M6940" s="58">
        <v>0</v>
      </c>
      <c r="O6940" s="26">
        <v>6931</v>
      </c>
      <c r="P6940" s="58">
        <v>0</v>
      </c>
    </row>
    <row r="6941" spans="12:16" x14ac:dyDescent="0.3">
      <c r="L6941" s="26">
        <v>6932</v>
      </c>
      <c r="M6941" s="58">
        <v>31575238.570998672</v>
      </c>
      <c r="O6941" s="26">
        <v>6932</v>
      </c>
      <c r="P6941" s="58">
        <v>31575238.570998672</v>
      </c>
    </row>
    <row r="6942" spans="12:16" x14ac:dyDescent="0.3">
      <c r="L6942" s="26">
        <v>6933</v>
      </c>
      <c r="M6942" s="58">
        <v>38373010.758119345</v>
      </c>
      <c r="O6942" s="26">
        <v>6933</v>
      </c>
      <c r="P6942" s="58">
        <v>38373010.758119345</v>
      </c>
    </row>
    <row r="6943" spans="12:16" x14ac:dyDescent="0.3">
      <c r="L6943" s="26">
        <v>6934</v>
      </c>
      <c r="M6943" s="58">
        <v>0</v>
      </c>
      <c r="O6943" s="26">
        <v>6934</v>
      </c>
      <c r="P6943" s="58">
        <v>0</v>
      </c>
    </row>
    <row r="6944" spans="12:16" x14ac:dyDescent="0.3">
      <c r="L6944" s="26">
        <v>6935</v>
      </c>
      <c r="M6944" s="58">
        <v>0</v>
      </c>
      <c r="O6944" s="26">
        <v>6935</v>
      </c>
      <c r="P6944" s="58">
        <v>0</v>
      </c>
    </row>
    <row r="6945" spans="12:16" x14ac:dyDescent="0.3">
      <c r="L6945" s="26">
        <v>6936</v>
      </c>
      <c r="M6945" s="58">
        <v>33496138.602872416</v>
      </c>
      <c r="O6945" s="26">
        <v>6936</v>
      </c>
      <c r="P6945" s="58">
        <v>33496138.602872416</v>
      </c>
    </row>
    <row r="6946" spans="12:16" x14ac:dyDescent="0.3">
      <c r="L6946" s="26">
        <v>6937</v>
      </c>
      <c r="M6946" s="58">
        <v>0</v>
      </c>
      <c r="O6946" s="26">
        <v>6937</v>
      </c>
      <c r="P6946" s="58">
        <v>0</v>
      </c>
    </row>
    <row r="6947" spans="12:16" x14ac:dyDescent="0.3">
      <c r="L6947" s="26">
        <v>6938</v>
      </c>
      <c r="M6947" s="58">
        <v>0</v>
      </c>
      <c r="O6947" s="26">
        <v>6938</v>
      </c>
      <c r="P6947" s="58">
        <v>0</v>
      </c>
    </row>
    <row r="6948" spans="12:16" x14ac:dyDescent="0.3">
      <c r="L6948" s="26">
        <v>6939</v>
      </c>
      <c r="M6948" s="58">
        <v>0</v>
      </c>
      <c r="O6948" s="26">
        <v>6939</v>
      </c>
      <c r="P6948" s="58">
        <v>0</v>
      </c>
    </row>
    <row r="6949" spans="12:16" x14ac:dyDescent="0.3">
      <c r="L6949" s="26">
        <v>6940</v>
      </c>
      <c r="M6949" s="58">
        <v>0</v>
      </c>
      <c r="O6949" s="26">
        <v>6940</v>
      </c>
      <c r="P6949" s="58">
        <v>0</v>
      </c>
    </row>
    <row r="6950" spans="12:16" x14ac:dyDescent="0.3">
      <c r="L6950" s="26">
        <v>6941</v>
      </c>
      <c r="M6950" s="58">
        <v>0</v>
      </c>
      <c r="O6950" s="26">
        <v>6941</v>
      </c>
      <c r="P6950" s="58">
        <v>0</v>
      </c>
    </row>
    <row r="6951" spans="12:16" x14ac:dyDescent="0.3">
      <c r="L6951" s="26">
        <v>6942</v>
      </c>
      <c r="M6951" s="58">
        <v>0</v>
      </c>
      <c r="O6951" s="26">
        <v>6942</v>
      </c>
      <c r="P6951" s="58">
        <v>0</v>
      </c>
    </row>
    <row r="6952" spans="12:16" x14ac:dyDescent="0.3">
      <c r="L6952" s="26">
        <v>6943</v>
      </c>
      <c r="M6952" s="58">
        <v>0</v>
      </c>
      <c r="O6952" s="26">
        <v>6943</v>
      </c>
      <c r="P6952" s="58">
        <v>0</v>
      </c>
    </row>
    <row r="6953" spans="12:16" x14ac:dyDescent="0.3">
      <c r="L6953" s="26">
        <v>6944</v>
      </c>
      <c r="M6953" s="58">
        <v>27652545.406954926</v>
      </c>
      <c r="O6953" s="26">
        <v>6944</v>
      </c>
      <c r="P6953" s="58">
        <v>27652545.406954926</v>
      </c>
    </row>
    <row r="6954" spans="12:16" x14ac:dyDescent="0.3">
      <c r="L6954" s="26">
        <v>6945</v>
      </c>
      <c r="M6954" s="58">
        <v>30899574.036732286</v>
      </c>
      <c r="O6954" s="26">
        <v>6945</v>
      </c>
      <c r="P6954" s="58">
        <v>30899574.036732286</v>
      </c>
    </row>
    <row r="6955" spans="12:16" x14ac:dyDescent="0.3">
      <c r="L6955" s="26">
        <v>6946</v>
      </c>
      <c r="M6955" s="58">
        <v>0</v>
      </c>
      <c r="O6955" s="26">
        <v>6946</v>
      </c>
      <c r="P6955" s="58">
        <v>0</v>
      </c>
    </row>
    <row r="6956" spans="12:16" x14ac:dyDescent="0.3">
      <c r="L6956" s="26">
        <v>6947</v>
      </c>
      <c r="M6956" s="58">
        <v>10318367.536157465</v>
      </c>
      <c r="O6956" s="26">
        <v>6947</v>
      </c>
      <c r="P6956" s="58">
        <v>0</v>
      </c>
    </row>
    <row r="6957" spans="12:16" x14ac:dyDescent="0.3">
      <c r="L6957" s="26">
        <v>6948</v>
      </c>
      <c r="M6957" s="58">
        <v>0</v>
      </c>
      <c r="O6957" s="26">
        <v>6948</v>
      </c>
      <c r="P6957" s="58">
        <v>0</v>
      </c>
    </row>
    <row r="6958" spans="12:16" x14ac:dyDescent="0.3">
      <c r="L6958" s="26">
        <v>6949</v>
      </c>
      <c r="M6958" s="58">
        <v>0</v>
      </c>
      <c r="O6958" s="26">
        <v>6949</v>
      </c>
      <c r="P6958" s="58">
        <v>0</v>
      </c>
    </row>
    <row r="6959" spans="12:16" x14ac:dyDescent="0.3">
      <c r="L6959" s="26">
        <v>6950</v>
      </c>
      <c r="M6959" s="58">
        <v>22314168.355726287</v>
      </c>
      <c r="O6959" s="26">
        <v>6950</v>
      </c>
      <c r="P6959" s="58">
        <v>22314168.355726287</v>
      </c>
    </row>
    <row r="6960" spans="12:16" x14ac:dyDescent="0.3">
      <c r="L6960" s="26">
        <v>6951</v>
      </c>
      <c r="M6960" s="58">
        <v>9900395.1835159808</v>
      </c>
      <c r="O6960" s="26">
        <v>6951</v>
      </c>
      <c r="P6960" s="58">
        <v>0</v>
      </c>
    </row>
    <row r="6961" spans="12:16" x14ac:dyDescent="0.3">
      <c r="L6961" s="26">
        <v>6952</v>
      </c>
      <c r="M6961" s="58">
        <v>31795205.683986492</v>
      </c>
      <c r="O6961" s="26">
        <v>6952</v>
      </c>
      <c r="P6961" s="58">
        <v>31795205.683986492</v>
      </c>
    </row>
    <row r="6962" spans="12:16" x14ac:dyDescent="0.3">
      <c r="L6962" s="26">
        <v>6953</v>
      </c>
      <c r="M6962" s="58">
        <v>0</v>
      </c>
      <c r="O6962" s="26">
        <v>6953</v>
      </c>
      <c r="P6962" s="58">
        <v>0</v>
      </c>
    </row>
    <row r="6963" spans="12:16" x14ac:dyDescent="0.3">
      <c r="L6963" s="26">
        <v>6954</v>
      </c>
      <c r="M6963" s="58">
        <v>0</v>
      </c>
      <c r="O6963" s="26">
        <v>6954</v>
      </c>
      <c r="P6963" s="58">
        <v>0</v>
      </c>
    </row>
    <row r="6964" spans="12:16" x14ac:dyDescent="0.3">
      <c r="L6964" s="26">
        <v>6955</v>
      </c>
      <c r="M6964" s="58">
        <v>0</v>
      </c>
      <c r="O6964" s="26">
        <v>6955</v>
      </c>
      <c r="P6964" s="58">
        <v>0</v>
      </c>
    </row>
    <row r="6965" spans="12:16" x14ac:dyDescent="0.3">
      <c r="L6965" s="26">
        <v>6956</v>
      </c>
      <c r="M6965" s="58">
        <v>0</v>
      </c>
      <c r="O6965" s="26">
        <v>6956</v>
      </c>
      <c r="P6965" s="58">
        <v>0</v>
      </c>
    </row>
    <row r="6966" spans="12:16" x14ac:dyDescent="0.3">
      <c r="L6966" s="26">
        <v>6957</v>
      </c>
      <c r="M6966" s="58">
        <v>10602353.160310639</v>
      </c>
      <c r="O6966" s="26">
        <v>6957</v>
      </c>
      <c r="P6966" s="58">
        <v>0</v>
      </c>
    </row>
    <row r="6967" spans="12:16" x14ac:dyDescent="0.3">
      <c r="L6967" s="26">
        <v>6958</v>
      </c>
      <c r="M6967" s="58">
        <v>0</v>
      </c>
      <c r="O6967" s="26">
        <v>6958</v>
      </c>
      <c r="P6967" s="58">
        <v>0</v>
      </c>
    </row>
    <row r="6968" spans="12:16" x14ac:dyDescent="0.3">
      <c r="L6968" s="26">
        <v>6959</v>
      </c>
      <c r="M6968" s="58">
        <v>0</v>
      </c>
      <c r="O6968" s="26">
        <v>6959</v>
      </c>
      <c r="P6968" s="58">
        <v>0</v>
      </c>
    </row>
    <row r="6969" spans="12:16" x14ac:dyDescent="0.3">
      <c r="L6969" s="26">
        <v>6960</v>
      </c>
      <c r="M6969" s="58">
        <v>0</v>
      </c>
      <c r="O6969" s="26">
        <v>6960</v>
      </c>
      <c r="P6969" s="58">
        <v>0</v>
      </c>
    </row>
    <row r="6970" spans="12:16" x14ac:dyDescent="0.3">
      <c r="L6970" s="26">
        <v>6961</v>
      </c>
      <c r="M6970" s="58">
        <v>35635464.647270739</v>
      </c>
      <c r="O6970" s="26">
        <v>6961</v>
      </c>
      <c r="P6970" s="58">
        <v>8376488.6516553629</v>
      </c>
    </row>
    <row r="6971" spans="12:16" x14ac:dyDescent="0.3">
      <c r="L6971" s="26">
        <v>6962</v>
      </c>
      <c r="M6971" s="58">
        <v>34824659.766718693</v>
      </c>
      <c r="O6971" s="26">
        <v>6962</v>
      </c>
      <c r="P6971" s="58">
        <v>0</v>
      </c>
    </row>
    <row r="6972" spans="12:16" x14ac:dyDescent="0.3">
      <c r="L6972" s="26">
        <v>6963</v>
      </c>
      <c r="M6972" s="58">
        <v>28306749.646910366</v>
      </c>
      <c r="O6972" s="26">
        <v>6963</v>
      </c>
      <c r="P6972" s="58">
        <v>28306749.646910366</v>
      </c>
    </row>
    <row r="6973" spans="12:16" x14ac:dyDescent="0.3">
      <c r="L6973" s="26">
        <v>6964</v>
      </c>
      <c r="M6973" s="58">
        <v>0</v>
      </c>
      <c r="O6973" s="26">
        <v>6964</v>
      </c>
      <c r="P6973" s="58">
        <v>0</v>
      </c>
    </row>
    <row r="6974" spans="12:16" x14ac:dyDescent="0.3">
      <c r="L6974" s="26">
        <v>6965</v>
      </c>
      <c r="M6974" s="58">
        <v>0</v>
      </c>
      <c r="O6974" s="26">
        <v>6965</v>
      </c>
      <c r="P6974" s="58">
        <v>0</v>
      </c>
    </row>
    <row r="6975" spans="12:16" x14ac:dyDescent="0.3">
      <c r="L6975" s="26">
        <v>6966</v>
      </c>
      <c r="M6975" s="58">
        <v>0</v>
      </c>
      <c r="O6975" s="26">
        <v>6966</v>
      </c>
      <c r="P6975" s="58">
        <v>0</v>
      </c>
    </row>
    <row r="6976" spans="12:16" x14ac:dyDescent="0.3">
      <c r="L6976" s="26">
        <v>6967</v>
      </c>
      <c r="M6976" s="58">
        <v>0</v>
      </c>
      <c r="O6976" s="26">
        <v>6967</v>
      </c>
      <c r="P6976" s="58">
        <v>0</v>
      </c>
    </row>
    <row r="6977" spans="12:16" x14ac:dyDescent="0.3">
      <c r="L6977" s="26">
        <v>6968</v>
      </c>
      <c r="M6977" s="58">
        <v>15529357.440424135</v>
      </c>
      <c r="O6977" s="26">
        <v>6968</v>
      </c>
      <c r="P6977" s="58">
        <v>15529357.440424135</v>
      </c>
    </row>
    <row r="6978" spans="12:16" x14ac:dyDescent="0.3">
      <c r="L6978" s="26">
        <v>6969</v>
      </c>
      <c r="M6978" s="58">
        <v>0</v>
      </c>
      <c r="O6978" s="26">
        <v>6969</v>
      </c>
      <c r="P6978" s="58">
        <v>0</v>
      </c>
    </row>
    <row r="6979" spans="12:16" x14ac:dyDescent="0.3">
      <c r="L6979" s="26">
        <v>6970</v>
      </c>
      <c r="M6979" s="58">
        <v>0</v>
      </c>
      <c r="O6979" s="26">
        <v>6970</v>
      </c>
      <c r="P6979" s="58">
        <v>0</v>
      </c>
    </row>
    <row r="6980" spans="12:16" x14ac:dyDescent="0.3">
      <c r="L6980" s="26">
        <v>6971</v>
      </c>
      <c r="M6980" s="58">
        <v>0</v>
      </c>
      <c r="O6980" s="26">
        <v>6971</v>
      </c>
      <c r="P6980" s="58">
        <v>0</v>
      </c>
    </row>
    <row r="6981" spans="12:16" x14ac:dyDescent="0.3">
      <c r="L6981" s="26">
        <v>6972</v>
      </c>
      <c r="M6981" s="58">
        <v>11601548.490596795</v>
      </c>
      <c r="O6981" s="26">
        <v>6972</v>
      </c>
      <c r="P6981" s="58">
        <v>11601548.490596795</v>
      </c>
    </row>
    <row r="6982" spans="12:16" x14ac:dyDescent="0.3">
      <c r="L6982" s="26">
        <v>6973</v>
      </c>
      <c r="M6982" s="58">
        <v>6979095.7195875421</v>
      </c>
      <c r="O6982" s="26">
        <v>6973</v>
      </c>
      <c r="P6982" s="58">
        <v>6979095.7195875421</v>
      </c>
    </row>
    <row r="6983" spans="12:16" x14ac:dyDescent="0.3">
      <c r="L6983" s="26">
        <v>6974</v>
      </c>
      <c r="M6983" s="58">
        <v>14105112.449834254</v>
      </c>
      <c r="O6983" s="26">
        <v>6974</v>
      </c>
      <c r="P6983" s="58">
        <v>14105112.449834254</v>
      </c>
    </row>
    <row r="6984" spans="12:16" x14ac:dyDescent="0.3">
      <c r="L6984" s="26">
        <v>6975</v>
      </c>
      <c r="M6984" s="58">
        <v>0</v>
      </c>
      <c r="O6984" s="26">
        <v>6975</v>
      </c>
      <c r="P6984" s="58">
        <v>0</v>
      </c>
    </row>
    <row r="6985" spans="12:16" x14ac:dyDescent="0.3">
      <c r="L6985" s="26">
        <v>6976</v>
      </c>
      <c r="M6985" s="58">
        <v>0</v>
      </c>
      <c r="O6985" s="26">
        <v>6976</v>
      </c>
      <c r="P6985" s="58">
        <v>0</v>
      </c>
    </row>
    <row r="6986" spans="12:16" x14ac:dyDescent="0.3">
      <c r="L6986" s="26">
        <v>6977</v>
      </c>
      <c r="M6986" s="58">
        <v>7852677.3660759348</v>
      </c>
      <c r="O6986" s="26">
        <v>6977</v>
      </c>
      <c r="P6986" s="58">
        <v>7852677.3660759348</v>
      </c>
    </row>
    <row r="6987" spans="12:16" x14ac:dyDescent="0.3">
      <c r="L6987" s="26">
        <v>6978</v>
      </c>
      <c r="M6987" s="58">
        <v>0</v>
      </c>
      <c r="O6987" s="26">
        <v>6978</v>
      </c>
      <c r="P6987" s="58">
        <v>0</v>
      </c>
    </row>
    <row r="6988" spans="12:16" x14ac:dyDescent="0.3">
      <c r="L6988" s="26">
        <v>6979</v>
      </c>
      <c r="M6988" s="58">
        <v>12501178.018297348</v>
      </c>
      <c r="O6988" s="26">
        <v>6979</v>
      </c>
      <c r="P6988" s="58">
        <v>12501178.018297348</v>
      </c>
    </row>
    <row r="6989" spans="12:16" x14ac:dyDescent="0.3">
      <c r="L6989" s="26">
        <v>6980</v>
      </c>
      <c r="M6989" s="58">
        <v>0</v>
      </c>
      <c r="O6989" s="26">
        <v>6980</v>
      </c>
      <c r="P6989" s="58">
        <v>0</v>
      </c>
    </row>
    <row r="6990" spans="12:16" x14ac:dyDescent="0.3">
      <c r="L6990" s="26">
        <v>6981</v>
      </c>
      <c r="M6990" s="58">
        <v>17022562.743087992</v>
      </c>
      <c r="O6990" s="26">
        <v>6981</v>
      </c>
      <c r="P6990" s="58">
        <v>17022562.743087992</v>
      </c>
    </row>
    <row r="6991" spans="12:16" x14ac:dyDescent="0.3">
      <c r="L6991" s="26">
        <v>6982</v>
      </c>
      <c r="M6991" s="58">
        <v>0</v>
      </c>
      <c r="O6991" s="26">
        <v>6982</v>
      </c>
      <c r="P6991" s="58">
        <v>0</v>
      </c>
    </row>
    <row r="6992" spans="12:16" x14ac:dyDescent="0.3">
      <c r="L6992" s="26">
        <v>6983</v>
      </c>
      <c r="M6992" s="58">
        <v>13129086.668393683</v>
      </c>
      <c r="O6992" s="26">
        <v>6983</v>
      </c>
      <c r="P6992" s="58">
        <v>13129086.668393683</v>
      </c>
    </row>
    <row r="6993" spans="12:16" x14ac:dyDescent="0.3">
      <c r="L6993" s="26">
        <v>6984</v>
      </c>
      <c r="M6993" s="58">
        <v>11210911.510037225</v>
      </c>
      <c r="O6993" s="26">
        <v>6984</v>
      </c>
      <c r="P6993" s="58">
        <v>11210911.510037225</v>
      </c>
    </row>
    <row r="6994" spans="12:16" x14ac:dyDescent="0.3">
      <c r="L6994" s="26">
        <v>6985</v>
      </c>
      <c r="M6994" s="58">
        <v>10085407.248474305</v>
      </c>
      <c r="O6994" s="26">
        <v>6985</v>
      </c>
      <c r="P6994" s="58">
        <v>10085407.248474305</v>
      </c>
    </row>
    <row r="6995" spans="12:16" x14ac:dyDescent="0.3">
      <c r="L6995" s="26">
        <v>6986</v>
      </c>
      <c r="M6995" s="58">
        <v>0</v>
      </c>
      <c r="O6995" s="26">
        <v>6986</v>
      </c>
      <c r="P6995" s="58">
        <v>0</v>
      </c>
    </row>
    <row r="6996" spans="12:16" x14ac:dyDescent="0.3">
      <c r="L6996" s="26">
        <v>6987</v>
      </c>
      <c r="M6996" s="58">
        <v>29942839.206099331</v>
      </c>
      <c r="O6996" s="26">
        <v>6987</v>
      </c>
      <c r="P6996" s="58">
        <v>29942839.206099331</v>
      </c>
    </row>
    <row r="6997" spans="12:16" x14ac:dyDescent="0.3">
      <c r="L6997" s="26">
        <v>6988</v>
      </c>
      <c r="M6997" s="58">
        <v>0</v>
      </c>
      <c r="O6997" s="26">
        <v>6988</v>
      </c>
      <c r="P6997" s="58">
        <v>0</v>
      </c>
    </row>
    <row r="6998" spans="12:16" x14ac:dyDescent="0.3">
      <c r="L6998" s="26">
        <v>6989</v>
      </c>
      <c r="M6998" s="58">
        <v>17832223.327716887</v>
      </c>
      <c r="O6998" s="26">
        <v>6989</v>
      </c>
      <c r="P6998" s="58">
        <v>17832223.327716887</v>
      </c>
    </row>
    <row r="6999" spans="12:16" x14ac:dyDescent="0.3">
      <c r="L6999" s="26">
        <v>6990</v>
      </c>
      <c r="M6999" s="58">
        <v>13302622.935648831</v>
      </c>
      <c r="O6999" s="26">
        <v>6990</v>
      </c>
      <c r="P6999" s="58">
        <v>13302622.935648831</v>
      </c>
    </row>
    <row r="7000" spans="12:16" x14ac:dyDescent="0.3">
      <c r="L7000" s="26">
        <v>6991</v>
      </c>
      <c r="M7000" s="58">
        <v>0</v>
      </c>
      <c r="O7000" s="26">
        <v>6991</v>
      </c>
      <c r="P7000" s="58">
        <v>0</v>
      </c>
    </row>
    <row r="7001" spans="12:16" x14ac:dyDescent="0.3">
      <c r="L7001" s="26">
        <v>6992</v>
      </c>
      <c r="M7001" s="58">
        <v>15632957.862766953</v>
      </c>
      <c r="O7001" s="26">
        <v>6992</v>
      </c>
      <c r="P7001" s="58">
        <v>15632957.862766953</v>
      </c>
    </row>
    <row r="7002" spans="12:16" x14ac:dyDescent="0.3">
      <c r="L7002" s="26">
        <v>6993</v>
      </c>
      <c r="M7002" s="58">
        <v>0</v>
      </c>
      <c r="O7002" s="26">
        <v>6993</v>
      </c>
      <c r="P7002" s="58">
        <v>0</v>
      </c>
    </row>
    <row r="7003" spans="12:16" x14ac:dyDescent="0.3">
      <c r="L7003" s="26">
        <v>6994</v>
      </c>
      <c r="M7003" s="58">
        <v>0</v>
      </c>
      <c r="O7003" s="26">
        <v>6994</v>
      </c>
      <c r="P7003" s="58">
        <v>0</v>
      </c>
    </row>
    <row r="7004" spans="12:16" x14ac:dyDescent="0.3">
      <c r="L7004" s="26">
        <v>6995</v>
      </c>
      <c r="M7004" s="58">
        <v>0</v>
      </c>
      <c r="O7004" s="26">
        <v>6995</v>
      </c>
      <c r="P7004" s="58">
        <v>0</v>
      </c>
    </row>
    <row r="7005" spans="12:16" x14ac:dyDescent="0.3">
      <c r="L7005" s="26">
        <v>6996</v>
      </c>
      <c r="M7005" s="58">
        <v>9777576.4045101963</v>
      </c>
      <c r="O7005" s="26">
        <v>6996</v>
      </c>
      <c r="P7005" s="58">
        <v>9777576.4045101963</v>
      </c>
    </row>
    <row r="7006" spans="12:16" x14ac:dyDescent="0.3">
      <c r="L7006" s="26">
        <v>6997</v>
      </c>
      <c r="M7006" s="58">
        <v>4993370.2253394155</v>
      </c>
      <c r="O7006" s="26">
        <v>6997</v>
      </c>
      <c r="P7006" s="58">
        <v>4993370.2253394155</v>
      </c>
    </row>
    <row r="7007" spans="12:16" x14ac:dyDescent="0.3">
      <c r="L7007" s="26">
        <v>6998</v>
      </c>
      <c r="M7007" s="58">
        <v>11549792.511435363</v>
      </c>
      <c r="O7007" s="26">
        <v>6998</v>
      </c>
      <c r="P7007" s="58">
        <v>11549792.511435363</v>
      </c>
    </row>
    <row r="7008" spans="12:16" x14ac:dyDescent="0.3">
      <c r="L7008" s="26">
        <v>6999</v>
      </c>
      <c r="M7008" s="58">
        <v>0</v>
      </c>
      <c r="O7008" s="26">
        <v>6999</v>
      </c>
      <c r="P7008" s="58">
        <v>0</v>
      </c>
    </row>
    <row r="7009" spans="12:16" x14ac:dyDescent="0.3">
      <c r="L7009" s="26">
        <v>7000</v>
      </c>
      <c r="M7009" s="58">
        <v>8023180.7999527119</v>
      </c>
      <c r="O7009" s="26">
        <v>7000</v>
      </c>
      <c r="P7009" s="58">
        <v>8023180.7999527119</v>
      </c>
    </row>
    <row r="7010" spans="12:16" x14ac:dyDescent="0.3">
      <c r="L7010" s="26">
        <v>7001</v>
      </c>
      <c r="M7010" s="58">
        <v>38524447.765623309</v>
      </c>
      <c r="O7010" s="26">
        <v>7001</v>
      </c>
      <c r="P7010" s="58">
        <v>38524447.765623309</v>
      </c>
    </row>
    <row r="7011" spans="12:16" x14ac:dyDescent="0.3">
      <c r="L7011" s="26">
        <v>7002</v>
      </c>
      <c r="M7011" s="58">
        <v>8927213.3151332699</v>
      </c>
      <c r="O7011" s="26">
        <v>7002</v>
      </c>
      <c r="P7011" s="58">
        <v>8927213.3151332699</v>
      </c>
    </row>
    <row r="7012" spans="12:16" x14ac:dyDescent="0.3">
      <c r="L7012" s="26">
        <v>7003</v>
      </c>
      <c r="M7012" s="58">
        <v>16530277.464827184</v>
      </c>
      <c r="O7012" s="26">
        <v>7003</v>
      </c>
      <c r="P7012" s="58">
        <v>16530277.464827184</v>
      </c>
    </row>
    <row r="7013" spans="12:16" x14ac:dyDescent="0.3">
      <c r="L7013" s="26">
        <v>7004</v>
      </c>
      <c r="M7013" s="58">
        <v>0</v>
      </c>
      <c r="O7013" s="26">
        <v>7004</v>
      </c>
      <c r="P7013" s="58">
        <v>0</v>
      </c>
    </row>
    <row r="7014" spans="12:16" x14ac:dyDescent="0.3">
      <c r="L7014" s="26">
        <v>7005</v>
      </c>
      <c r="M7014" s="58">
        <v>18770537.866524771</v>
      </c>
      <c r="O7014" s="26">
        <v>7005</v>
      </c>
      <c r="P7014" s="58">
        <v>18770537.866524771</v>
      </c>
    </row>
    <row r="7015" spans="12:16" x14ac:dyDescent="0.3">
      <c r="L7015" s="26">
        <v>7006</v>
      </c>
      <c r="M7015" s="58">
        <v>33587744.177994579</v>
      </c>
      <c r="O7015" s="26">
        <v>7006</v>
      </c>
      <c r="P7015" s="58">
        <v>33587744.177994579</v>
      </c>
    </row>
    <row r="7016" spans="12:16" x14ac:dyDescent="0.3">
      <c r="L7016" s="26">
        <v>7007</v>
      </c>
      <c r="M7016" s="58">
        <v>0</v>
      </c>
      <c r="O7016" s="26">
        <v>7007</v>
      </c>
      <c r="P7016" s="58">
        <v>0</v>
      </c>
    </row>
    <row r="7017" spans="12:16" x14ac:dyDescent="0.3">
      <c r="L7017" s="26">
        <v>7008</v>
      </c>
      <c r="M7017" s="58">
        <v>0</v>
      </c>
      <c r="O7017" s="26">
        <v>7008</v>
      </c>
      <c r="P7017" s="58">
        <v>0</v>
      </c>
    </row>
    <row r="7018" spans="12:16" x14ac:dyDescent="0.3">
      <c r="L7018" s="26">
        <v>7009</v>
      </c>
      <c r="M7018" s="58">
        <v>8217973.6094093965</v>
      </c>
      <c r="O7018" s="26">
        <v>7009</v>
      </c>
      <c r="P7018" s="58">
        <v>0</v>
      </c>
    </row>
    <row r="7019" spans="12:16" x14ac:dyDescent="0.3">
      <c r="L7019" s="26">
        <v>7010</v>
      </c>
      <c r="M7019" s="58">
        <v>0</v>
      </c>
      <c r="O7019" s="26">
        <v>7010</v>
      </c>
      <c r="P7019" s="58">
        <v>0</v>
      </c>
    </row>
    <row r="7020" spans="12:16" x14ac:dyDescent="0.3">
      <c r="L7020" s="26">
        <v>7011</v>
      </c>
      <c r="M7020" s="58">
        <v>0</v>
      </c>
      <c r="O7020" s="26">
        <v>7011</v>
      </c>
      <c r="P7020" s="58">
        <v>0</v>
      </c>
    </row>
    <row r="7021" spans="12:16" x14ac:dyDescent="0.3">
      <c r="L7021" s="26">
        <v>7012</v>
      </c>
      <c r="M7021" s="58">
        <v>19099859.83760066</v>
      </c>
      <c r="O7021" s="26">
        <v>7012</v>
      </c>
      <c r="P7021" s="58">
        <v>19099859.83760066</v>
      </c>
    </row>
    <row r="7022" spans="12:16" x14ac:dyDescent="0.3">
      <c r="L7022" s="26">
        <v>7013</v>
      </c>
      <c r="M7022" s="58">
        <v>0</v>
      </c>
      <c r="O7022" s="26">
        <v>7013</v>
      </c>
      <c r="P7022" s="58">
        <v>0</v>
      </c>
    </row>
    <row r="7023" spans="12:16" x14ac:dyDescent="0.3">
      <c r="L7023" s="26">
        <v>7014</v>
      </c>
      <c r="M7023" s="58">
        <v>0</v>
      </c>
      <c r="O7023" s="26">
        <v>7014</v>
      </c>
      <c r="P7023" s="58">
        <v>0</v>
      </c>
    </row>
    <row r="7024" spans="12:16" x14ac:dyDescent="0.3">
      <c r="L7024" s="26">
        <v>7015</v>
      </c>
      <c r="M7024" s="58">
        <v>30288725.885285296</v>
      </c>
      <c r="O7024" s="26">
        <v>7015</v>
      </c>
      <c r="P7024" s="58">
        <v>30288725.885285296</v>
      </c>
    </row>
    <row r="7025" spans="12:16" x14ac:dyDescent="0.3">
      <c r="L7025" s="26">
        <v>7016</v>
      </c>
      <c r="M7025" s="58">
        <v>0</v>
      </c>
      <c r="O7025" s="26">
        <v>7016</v>
      </c>
      <c r="P7025" s="58">
        <v>0</v>
      </c>
    </row>
    <row r="7026" spans="12:16" x14ac:dyDescent="0.3">
      <c r="L7026" s="26">
        <v>7017</v>
      </c>
      <c r="M7026" s="58">
        <v>31943962.336133048</v>
      </c>
      <c r="O7026" s="26">
        <v>7017</v>
      </c>
      <c r="P7026" s="58">
        <v>21150845.776495971</v>
      </c>
    </row>
    <row r="7027" spans="12:16" x14ac:dyDescent="0.3">
      <c r="L7027" s="26">
        <v>7018</v>
      </c>
      <c r="M7027" s="58">
        <v>31926506.212336928</v>
      </c>
      <c r="O7027" s="26">
        <v>7018</v>
      </c>
      <c r="P7027" s="58">
        <v>31926506.212336928</v>
      </c>
    </row>
    <row r="7028" spans="12:16" x14ac:dyDescent="0.3">
      <c r="L7028" s="26">
        <v>7019</v>
      </c>
      <c r="M7028" s="58">
        <v>0</v>
      </c>
      <c r="O7028" s="26">
        <v>7019</v>
      </c>
      <c r="P7028" s="58">
        <v>0</v>
      </c>
    </row>
    <row r="7029" spans="12:16" x14ac:dyDescent="0.3">
      <c r="L7029" s="26">
        <v>7020</v>
      </c>
      <c r="M7029" s="58">
        <v>34121762.93580775</v>
      </c>
      <c r="O7029" s="26">
        <v>7020</v>
      </c>
      <c r="P7029" s="58">
        <v>34121762.93580775</v>
      </c>
    </row>
    <row r="7030" spans="12:16" x14ac:dyDescent="0.3">
      <c r="L7030" s="26">
        <v>7021</v>
      </c>
      <c r="M7030" s="58">
        <v>7192863.6483393488</v>
      </c>
      <c r="O7030" s="26">
        <v>7021</v>
      </c>
      <c r="P7030" s="58">
        <v>0</v>
      </c>
    </row>
    <row r="7031" spans="12:16" x14ac:dyDescent="0.3">
      <c r="L7031" s="26">
        <v>7022</v>
      </c>
      <c r="M7031" s="58">
        <v>12477192.644263275</v>
      </c>
      <c r="O7031" s="26">
        <v>7022</v>
      </c>
      <c r="P7031" s="58">
        <v>12477192.644263275</v>
      </c>
    </row>
    <row r="7032" spans="12:16" x14ac:dyDescent="0.3">
      <c r="L7032" s="26">
        <v>7023</v>
      </c>
      <c r="M7032" s="58">
        <v>0</v>
      </c>
      <c r="O7032" s="26">
        <v>7023</v>
      </c>
      <c r="P7032" s="58">
        <v>0</v>
      </c>
    </row>
    <row r="7033" spans="12:16" x14ac:dyDescent="0.3">
      <c r="L7033" s="26">
        <v>7024</v>
      </c>
      <c r="M7033" s="58">
        <v>16865018.469438162</v>
      </c>
      <c r="O7033" s="26">
        <v>7024</v>
      </c>
      <c r="P7033" s="58">
        <v>16865018.469438162</v>
      </c>
    </row>
    <row r="7034" spans="12:16" x14ac:dyDescent="0.3">
      <c r="L7034" s="26">
        <v>7025</v>
      </c>
      <c r="M7034" s="58">
        <v>0</v>
      </c>
      <c r="O7034" s="26">
        <v>7025</v>
      </c>
      <c r="P7034" s="58">
        <v>0</v>
      </c>
    </row>
    <row r="7035" spans="12:16" x14ac:dyDescent="0.3">
      <c r="L7035" s="26">
        <v>7026</v>
      </c>
      <c r="M7035" s="58">
        <v>30507183.550193861</v>
      </c>
      <c r="O7035" s="26">
        <v>7026</v>
      </c>
      <c r="P7035" s="58">
        <v>30507183.550193861</v>
      </c>
    </row>
    <row r="7036" spans="12:16" x14ac:dyDescent="0.3">
      <c r="L7036" s="26">
        <v>7027</v>
      </c>
      <c r="M7036" s="58">
        <v>28236175.203948129</v>
      </c>
      <c r="O7036" s="26">
        <v>7027</v>
      </c>
      <c r="P7036" s="58">
        <v>21986584.272183646</v>
      </c>
    </row>
    <row r="7037" spans="12:16" x14ac:dyDescent="0.3">
      <c r="L7037" s="26">
        <v>7028</v>
      </c>
      <c r="M7037" s="58">
        <v>8381356.4426866649</v>
      </c>
      <c r="O7037" s="26">
        <v>7028</v>
      </c>
      <c r="P7037" s="58">
        <v>0</v>
      </c>
    </row>
    <row r="7038" spans="12:16" x14ac:dyDescent="0.3">
      <c r="L7038" s="26">
        <v>7029</v>
      </c>
      <c r="M7038" s="58">
        <v>0</v>
      </c>
      <c r="O7038" s="26">
        <v>7029</v>
      </c>
      <c r="P7038" s="58">
        <v>0</v>
      </c>
    </row>
    <row r="7039" spans="12:16" x14ac:dyDescent="0.3">
      <c r="L7039" s="26">
        <v>7030</v>
      </c>
      <c r="M7039" s="58">
        <v>9637400.2742372751</v>
      </c>
      <c r="O7039" s="26">
        <v>7030</v>
      </c>
      <c r="P7039" s="58">
        <v>9637400.2742372751</v>
      </c>
    </row>
    <row r="7040" spans="12:16" x14ac:dyDescent="0.3">
      <c r="L7040" s="26">
        <v>7031</v>
      </c>
      <c r="M7040" s="58">
        <v>0</v>
      </c>
      <c r="O7040" s="26">
        <v>7031</v>
      </c>
      <c r="P7040" s="58">
        <v>0</v>
      </c>
    </row>
    <row r="7041" spans="12:16" x14ac:dyDescent="0.3">
      <c r="L7041" s="26">
        <v>7032</v>
      </c>
      <c r="M7041" s="58">
        <v>0</v>
      </c>
      <c r="O7041" s="26">
        <v>7032</v>
      </c>
      <c r="P7041" s="58">
        <v>0</v>
      </c>
    </row>
    <row r="7042" spans="12:16" x14ac:dyDescent="0.3">
      <c r="L7042" s="26">
        <v>7033</v>
      </c>
      <c r="M7042" s="58">
        <v>38877797.027039468</v>
      </c>
      <c r="O7042" s="26">
        <v>7033</v>
      </c>
      <c r="P7042" s="58">
        <v>38877797.027039468</v>
      </c>
    </row>
    <row r="7043" spans="12:16" x14ac:dyDescent="0.3">
      <c r="L7043" s="26">
        <v>7034</v>
      </c>
      <c r="M7043" s="58">
        <v>0</v>
      </c>
      <c r="O7043" s="26">
        <v>7034</v>
      </c>
      <c r="P7043" s="58">
        <v>0</v>
      </c>
    </row>
    <row r="7044" spans="12:16" x14ac:dyDescent="0.3">
      <c r="L7044" s="26">
        <v>7035</v>
      </c>
      <c r="M7044" s="58">
        <v>0</v>
      </c>
      <c r="O7044" s="26">
        <v>7035</v>
      </c>
      <c r="P7044" s="58">
        <v>0</v>
      </c>
    </row>
    <row r="7045" spans="12:16" x14ac:dyDescent="0.3">
      <c r="L7045" s="26">
        <v>7036</v>
      </c>
      <c r="M7045" s="58">
        <v>28282339.103902627</v>
      </c>
      <c r="O7045" s="26">
        <v>7036</v>
      </c>
      <c r="P7045" s="58">
        <v>16001058.264024826</v>
      </c>
    </row>
    <row r="7046" spans="12:16" x14ac:dyDescent="0.3">
      <c r="L7046" s="26">
        <v>7037</v>
      </c>
      <c r="M7046" s="58">
        <v>21821291.368408792</v>
      </c>
      <c r="O7046" s="26">
        <v>7037</v>
      </c>
      <c r="P7046" s="58">
        <v>21821291.368408792</v>
      </c>
    </row>
    <row r="7047" spans="12:16" x14ac:dyDescent="0.3">
      <c r="L7047" s="26">
        <v>7038</v>
      </c>
      <c r="M7047" s="58">
        <v>6606508.1401141817</v>
      </c>
      <c r="O7047" s="26">
        <v>7038</v>
      </c>
      <c r="P7047" s="58">
        <v>0</v>
      </c>
    </row>
    <row r="7048" spans="12:16" x14ac:dyDescent="0.3">
      <c r="L7048" s="26">
        <v>7039</v>
      </c>
      <c r="M7048" s="58">
        <v>0</v>
      </c>
      <c r="O7048" s="26">
        <v>7039</v>
      </c>
      <c r="P7048" s="58">
        <v>0</v>
      </c>
    </row>
    <row r="7049" spans="12:16" x14ac:dyDescent="0.3">
      <c r="L7049" s="26">
        <v>7040</v>
      </c>
      <c r="M7049" s="58">
        <v>0</v>
      </c>
      <c r="O7049" s="26">
        <v>7040</v>
      </c>
      <c r="P7049" s="58">
        <v>0</v>
      </c>
    </row>
    <row r="7050" spans="12:16" x14ac:dyDescent="0.3">
      <c r="L7050" s="26">
        <v>7041</v>
      </c>
      <c r="M7050" s="58">
        <v>0</v>
      </c>
      <c r="O7050" s="26">
        <v>7041</v>
      </c>
      <c r="P7050" s="58">
        <v>0</v>
      </c>
    </row>
    <row r="7051" spans="12:16" x14ac:dyDescent="0.3">
      <c r="L7051" s="26">
        <v>7042</v>
      </c>
      <c r="M7051" s="58">
        <v>0</v>
      </c>
      <c r="O7051" s="26">
        <v>7042</v>
      </c>
      <c r="P7051" s="58">
        <v>0</v>
      </c>
    </row>
    <row r="7052" spans="12:16" x14ac:dyDescent="0.3">
      <c r="L7052" s="26">
        <v>7043</v>
      </c>
      <c r="M7052" s="58">
        <v>4761712.2971567679</v>
      </c>
      <c r="O7052" s="26">
        <v>7043</v>
      </c>
      <c r="P7052" s="58">
        <v>4761712.2971567679</v>
      </c>
    </row>
    <row r="7053" spans="12:16" x14ac:dyDescent="0.3">
      <c r="L7053" s="26">
        <v>7044</v>
      </c>
      <c r="M7053" s="58">
        <v>9015730.8117310423</v>
      </c>
      <c r="O7053" s="26">
        <v>7044</v>
      </c>
      <c r="P7053" s="58">
        <v>9015730.8117310423</v>
      </c>
    </row>
    <row r="7054" spans="12:16" x14ac:dyDescent="0.3">
      <c r="L7054" s="26">
        <v>7045</v>
      </c>
      <c r="M7054" s="58">
        <v>0</v>
      </c>
      <c r="O7054" s="26">
        <v>7045</v>
      </c>
      <c r="P7054" s="58">
        <v>0</v>
      </c>
    </row>
    <row r="7055" spans="12:16" x14ac:dyDescent="0.3">
      <c r="L7055" s="26">
        <v>7046</v>
      </c>
      <c r="M7055" s="58">
        <v>0</v>
      </c>
      <c r="O7055" s="26">
        <v>7046</v>
      </c>
      <c r="P7055" s="58">
        <v>0</v>
      </c>
    </row>
    <row r="7056" spans="12:16" x14ac:dyDescent="0.3">
      <c r="L7056" s="26">
        <v>7047</v>
      </c>
      <c r="M7056" s="58">
        <v>9174833.8931650128</v>
      </c>
      <c r="O7056" s="26">
        <v>7047</v>
      </c>
      <c r="P7056" s="58">
        <v>0</v>
      </c>
    </row>
    <row r="7057" spans="12:16" x14ac:dyDescent="0.3">
      <c r="L7057" s="26">
        <v>7048</v>
      </c>
      <c r="M7057" s="58">
        <v>0</v>
      </c>
      <c r="O7057" s="26">
        <v>7048</v>
      </c>
      <c r="P7057" s="58">
        <v>0</v>
      </c>
    </row>
    <row r="7058" spans="12:16" x14ac:dyDescent="0.3">
      <c r="L7058" s="26">
        <v>7049</v>
      </c>
      <c r="M7058" s="58">
        <v>12470884.668961547</v>
      </c>
      <c r="O7058" s="26">
        <v>7049</v>
      </c>
      <c r="P7058" s="58">
        <v>12470884.668961547</v>
      </c>
    </row>
    <row r="7059" spans="12:16" x14ac:dyDescent="0.3">
      <c r="L7059" s="26">
        <v>7050</v>
      </c>
      <c r="M7059" s="58">
        <v>13142868.055565167</v>
      </c>
      <c r="O7059" s="26">
        <v>7050</v>
      </c>
      <c r="P7059" s="58">
        <v>13142868.055565167</v>
      </c>
    </row>
    <row r="7060" spans="12:16" x14ac:dyDescent="0.3">
      <c r="L7060" s="26">
        <v>7051</v>
      </c>
      <c r="M7060" s="58">
        <v>0</v>
      </c>
      <c r="O7060" s="26">
        <v>7051</v>
      </c>
      <c r="P7060" s="58">
        <v>0</v>
      </c>
    </row>
    <row r="7061" spans="12:16" x14ac:dyDescent="0.3">
      <c r="L7061" s="26">
        <v>7052</v>
      </c>
      <c r="M7061" s="58">
        <v>0</v>
      </c>
      <c r="O7061" s="26">
        <v>7052</v>
      </c>
      <c r="P7061" s="58">
        <v>0</v>
      </c>
    </row>
    <row r="7062" spans="12:16" x14ac:dyDescent="0.3">
      <c r="L7062" s="26">
        <v>7053</v>
      </c>
      <c r="M7062" s="58">
        <v>12948543.071857642</v>
      </c>
      <c r="O7062" s="26">
        <v>7053</v>
      </c>
      <c r="P7062" s="58">
        <v>12948543.071857642</v>
      </c>
    </row>
    <row r="7063" spans="12:16" x14ac:dyDescent="0.3">
      <c r="L7063" s="26">
        <v>7054</v>
      </c>
      <c r="M7063" s="58">
        <v>0</v>
      </c>
      <c r="O7063" s="26">
        <v>7054</v>
      </c>
      <c r="P7063" s="58">
        <v>0</v>
      </c>
    </row>
    <row r="7064" spans="12:16" x14ac:dyDescent="0.3">
      <c r="L7064" s="26">
        <v>7055</v>
      </c>
      <c r="M7064" s="58">
        <v>29195948.074950557</v>
      </c>
      <c r="O7064" s="26">
        <v>7055</v>
      </c>
      <c r="P7064" s="58">
        <v>29195948.074950557</v>
      </c>
    </row>
    <row r="7065" spans="12:16" x14ac:dyDescent="0.3">
      <c r="L7065" s="26">
        <v>7056</v>
      </c>
      <c r="M7065" s="58">
        <v>29174198.593550358</v>
      </c>
      <c r="O7065" s="26">
        <v>7056</v>
      </c>
      <c r="P7065" s="58">
        <v>29174198.593550358</v>
      </c>
    </row>
    <row r="7066" spans="12:16" x14ac:dyDescent="0.3">
      <c r="L7066" s="26">
        <v>7057</v>
      </c>
      <c r="M7066" s="58">
        <v>26890982.850348268</v>
      </c>
      <c r="O7066" s="26">
        <v>7057</v>
      </c>
      <c r="P7066" s="58">
        <v>18976102.548084844</v>
      </c>
    </row>
    <row r="7067" spans="12:16" x14ac:dyDescent="0.3">
      <c r="L7067" s="26">
        <v>7058</v>
      </c>
      <c r="M7067" s="58">
        <v>16854746.776671022</v>
      </c>
      <c r="O7067" s="26">
        <v>7058</v>
      </c>
      <c r="P7067" s="58">
        <v>16854746.776671022</v>
      </c>
    </row>
    <row r="7068" spans="12:16" x14ac:dyDescent="0.3">
      <c r="L7068" s="26">
        <v>7059</v>
      </c>
      <c r="M7068" s="58">
        <v>0</v>
      </c>
      <c r="O7068" s="26">
        <v>7059</v>
      </c>
      <c r="P7068" s="58">
        <v>0</v>
      </c>
    </row>
    <row r="7069" spans="12:16" x14ac:dyDescent="0.3">
      <c r="L7069" s="26">
        <v>7060</v>
      </c>
      <c r="M7069" s="58">
        <v>0</v>
      </c>
      <c r="O7069" s="26">
        <v>7060</v>
      </c>
      <c r="P7069" s="58">
        <v>0</v>
      </c>
    </row>
    <row r="7070" spans="12:16" x14ac:dyDescent="0.3">
      <c r="L7070" s="26">
        <v>7061</v>
      </c>
      <c r="M7070" s="58">
        <v>0</v>
      </c>
      <c r="O7070" s="26">
        <v>7061</v>
      </c>
      <c r="P7070" s="58">
        <v>0</v>
      </c>
    </row>
    <row r="7071" spans="12:16" x14ac:dyDescent="0.3">
      <c r="L7071" s="26">
        <v>7062</v>
      </c>
      <c r="M7071" s="58">
        <v>0</v>
      </c>
      <c r="O7071" s="26">
        <v>7062</v>
      </c>
      <c r="P7071" s="58">
        <v>0</v>
      </c>
    </row>
    <row r="7072" spans="12:16" x14ac:dyDescent="0.3">
      <c r="L7072" s="26">
        <v>7063</v>
      </c>
      <c r="M7072" s="58">
        <v>19995370.414414082</v>
      </c>
      <c r="O7072" s="26">
        <v>7063</v>
      </c>
      <c r="P7072" s="58">
        <v>19995370.414414082</v>
      </c>
    </row>
    <row r="7073" spans="12:16" x14ac:dyDescent="0.3">
      <c r="L7073" s="26">
        <v>7064</v>
      </c>
      <c r="M7073" s="58">
        <v>20564840.229951199</v>
      </c>
      <c r="O7073" s="26">
        <v>7064</v>
      </c>
      <c r="P7073" s="58">
        <v>20564840.229951199</v>
      </c>
    </row>
    <row r="7074" spans="12:16" x14ac:dyDescent="0.3">
      <c r="L7074" s="26">
        <v>7065</v>
      </c>
      <c r="M7074" s="58">
        <v>12885957.413240951</v>
      </c>
      <c r="O7074" s="26">
        <v>7065</v>
      </c>
      <c r="P7074" s="58">
        <v>12885957.413240951</v>
      </c>
    </row>
    <row r="7075" spans="12:16" x14ac:dyDescent="0.3">
      <c r="L7075" s="26">
        <v>7066</v>
      </c>
      <c r="M7075" s="58">
        <v>0</v>
      </c>
      <c r="O7075" s="26">
        <v>7066</v>
      </c>
      <c r="P7075" s="58">
        <v>0</v>
      </c>
    </row>
    <row r="7076" spans="12:16" x14ac:dyDescent="0.3">
      <c r="L7076" s="26">
        <v>7067</v>
      </c>
      <c r="M7076" s="58">
        <v>0</v>
      </c>
      <c r="O7076" s="26">
        <v>7067</v>
      </c>
      <c r="P7076" s="58">
        <v>0</v>
      </c>
    </row>
    <row r="7077" spans="12:16" x14ac:dyDescent="0.3">
      <c r="L7077" s="26">
        <v>7068</v>
      </c>
      <c r="M7077" s="58">
        <v>0</v>
      </c>
      <c r="O7077" s="26">
        <v>7068</v>
      </c>
      <c r="P7077" s="58">
        <v>0</v>
      </c>
    </row>
    <row r="7078" spans="12:16" x14ac:dyDescent="0.3">
      <c r="L7078" s="26">
        <v>7069</v>
      </c>
      <c r="M7078" s="58">
        <v>0</v>
      </c>
      <c r="O7078" s="26">
        <v>7069</v>
      </c>
      <c r="P7078" s="58">
        <v>0</v>
      </c>
    </row>
    <row r="7079" spans="12:16" x14ac:dyDescent="0.3">
      <c r="L7079" s="26">
        <v>7070</v>
      </c>
      <c r="M7079" s="58">
        <v>12190837.205989936</v>
      </c>
      <c r="O7079" s="26">
        <v>7070</v>
      </c>
      <c r="P7079" s="58">
        <v>12190837.205989936</v>
      </c>
    </row>
    <row r="7080" spans="12:16" x14ac:dyDescent="0.3">
      <c r="L7080" s="26">
        <v>7071</v>
      </c>
      <c r="M7080" s="58">
        <v>0</v>
      </c>
      <c r="O7080" s="26">
        <v>7071</v>
      </c>
      <c r="P7080" s="58">
        <v>0</v>
      </c>
    </row>
    <row r="7081" spans="12:16" x14ac:dyDescent="0.3">
      <c r="L7081" s="26">
        <v>7072</v>
      </c>
      <c r="M7081" s="58">
        <v>0</v>
      </c>
      <c r="O7081" s="26">
        <v>7072</v>
      </c>
      <c r="P7081" s="58">
        <v>0</v>
      </c>
    </row>
    <row r="7082" spans="12:16" x14ac:dyDescent="0.3">
      <c r="L7082" s="26">
        <v>7073</v>
      </c>
      <c r="M7082" s="58">
        <v>19045068.495075088</v>
      </c>
      <c r="O7082" s="26">
        <v>7073</v>
      </c>
      <c r="P7082" s="58">
        <v>19045068.495075088</v>
      </c>
    </row>
    <row r="7083" spans="12:16" x14ac:dyDescent="0.3">
      <c r="L7083" s="26">
        <v>7074</v>
      </c>
      <c r="M7083" s="58">
        <v>0</v>
      </c>
      <c r="O7083" s="26">
        <v>7074</v>
      </c>
      <c r="P7083" s="58">
        <v>0</v>
      </c>
    </row>
    <row r="7084" spans="12:16" x14ac:dyDescent="0.3">
      <c r="L7084" s="26">
        <v>7075</v>
      </c>
      <c r="M7084" s="58">
        <v>0</v>
      </c>
      <c r="O7084" s="26">
        <v>7075</v>
      </c>
      <c r="P7084" s="58">
        <v>0</v>
      </c>
    </row>
    <row r="7085" spans="12:16" x14ac:dyDescent="0.3">
      <c r="L7085" s="26">
        <v>7076</v>
      </c>
      <c r="M7085" s="58">
        <v>23656652.992029224</v>
      </c>
      <c r="O7085" s="26">
        <v>7076</v>
      </c>
      <c r="P7085" s="58">
        <v>23656652.992029224</v>
      </c>
    </row>
    <row r="7086" spans="12:16" x14ac:dyDescent="0.3">
      <c r="L7086" s="26">
        <v>7077</v>
      </c>
      <c r="M7086" s="58">
        <v>10409513.462112062</v>
      </c>
      <c r="O7086" s="26">
        <v>7077</v>
      </c>
      <c r="P7086" s="58">
        <v>0</v>
      </c>
    </row>
    <row r="7087" spans="12:16" x14ac:dyDescent="0.3">
      <c r="L7087" s="26">
        <v>7078</v>
      </c>
      <c r="M7087" s="58">
        <v>0</v>
      </c>
      <c r="O7087" s="26">
        <v>7078</v>
      </c>
      <c r="P7087" s="58">
        <v>0</v>
      </c>
    </row>
    <row r="7088" spans="12:16" x14ac:dyDescent="0.3">
      <c r="L7088" s="26">
        <v>7079</v>
      </c>
      <c r="M7088" s="58">
        <v>9475965.6158439312</v>
      </c>
      <c r="O7088" s="26">
        <v>7079</v>
      </c>
      <c r="P7088" s="58">
        <v>0</v>
      </c>
    </row>
    <row r="7089" spans="12:16" x14ac:dyDescent="0.3">
      <c r="L7089" s="26">
        <v>7080</v>
      </c>
      <c r="M7089" s="58">
        <v>0</v>
      </c>
      <c r="O7089" s="26">
        <v>7080</v>
      </c>
      <c r="P7089" s="58">
        <v>0</v>
      </c>
    </row>
    <row r="7090" spans="12:16" x14ac:dyDescent="0.3">
      <c r="L7090" s="26">
        <v>7081</v>
      </c>
      <c r="M7090" s="58">
        <v>0</v>
      </c>
      <c r="O7090" s="26">
        <v>7081</v>
      </c>
      <c r="P7090" s="58">
        <v>0</v>
      </c>
    </row>
    <row r="7091" spans="12:16" x14ac:dyDescent="0.3">
      <c r="L7091" s="26">
        <v>7082</v>
      </c>
      <c r="M7091" s="58">
        <v>8776665.2870231867</v>
      </c>
      <c r="O7091" s="26">
        <v>7082</v>
      </c>
      <c r="P7091" s="58">
        <v>8776665.2870231867</v>
      </c>
    </row>
    <row r="7092" spans="12:16" x14ac:dyDescent="0.3">
      <c r="L7092" s="26">
        <v>7083</v>
      </c>
      <c r="M7092" s="58">
        <v>9952777.1285743583</v>
      </c>
      <c r="O7092" s="26">
        <v>7083</v>
      </c>
      <c r="P7092" s="58">
        <v>9952777.1285743583</v>
      </c>
    </row>
    <row r="7093" spans="12:16" x14ac:dyDescent="0.3">
      <c r="L7093" s="26">
        <v>7084</v>
      </c>
      <c r="M7093" s="58">
        <v>0</v>
      </c>
      <c r="O7093" s="26">
        <v>7084</v>
      </c>
      <c r="P7093" s="58">
        <v>0</v>
      </c>
    </row>
    <row r="7094" spans="12:16" x14ac:dyDescent="0.3">
      <c r="L7094" s="26">
        <v>7085</v>
      </c>
      <c r="M7094" s="58">
        <v>0</v>
      </c>
      <c r="O7094" s="26">
        <v>7085</v>
      </c>
      <c r="P7094" s="58">
        <v>0</v>
      </c>
    </row>
    <row r="7095" spans="12:16" x14ac:dyDescent="0.3">
      <c r="L7095" s="26">
        <v>7086</v>
      </c>
      <c r="M7095" s="58">
        <v>0</v>
      </c>
      <c r="O7095" s="26">
        <v>7086</v>
      </c>
      <c r="P7095" s="58">
        <v>0</v>
      </c>
    </row>
    <row r="7096" spans="12:16" x14ac:dyDescent="0.3">
      <c r="L7096" s="26">
        <v>7087</v>
      </c>
      <c r="M7096" s="58">
        <v>0</v>
      </c>
      <c r="O7096" s="26">
        <v>7087</v>
      </c>
      <c r="P7096" s="58">
        <v>0</v>
      </c>
    </row>
    <row r="7097" spans="12:16" x14ac:dyDescent="0.3">
      <c r="L7097" s="26">
        <v>7088</v>
      </c>
      <c r="M7097" s="58">
        <v>10984148.442610523</v>
      </c>
      <c r="O7097" s="26">
        <v>7088</v>
      </c>
      <c r="P7097" s="58">
        <v>10984148.442610523</v>
      </c>
    </row>
    <row r="7098" spans="12:16" x14ac:dyDescent="0.3">
      <c r="L7098" s="26">
        <v>7089</v>
      </c>
      <c r="M7098" s="58">
        <v>10952948.996741796</v>
      </c>
      <c r="O7098" s="26">
        <v>7089</v>
      </c>
      <c r="P7098" s="58">
        <v>10952948.996741796</v>
      </c>
    </row>
    <row r="7099" spans="12:16" x14ac:dyDescent="0.3">
      <c r="L7099" s="26">
        <v>7090</v>
      </c>
      <c r="M7099" s="58">
        <v>0</v>
      </c>
      <c r="O7099" s="26">
        <v>7090</v>
      </c>
      <c r="P7099" s="58">
        <v>0</v>
      </c>
    </row>
    <row r="7100" spans="12:16" x14ac:dyDescent="0.3">
      <c r="L7100" s="26">
        <v>7091</v>
      </c>
      <c r="M7100" s="58">
        <v>22304689.923293021</v>
      </c>
      <c r="O7100" s="26">
        <v>7091</v>
      </c>
      <c r="P7100" s="58">
        <v>0</v>
      </c>
    </row>
    <row r="7101" spans="12:16" x14ac:dyDescent="0.3">
      <c r="L7101" s="26">
        <v>7092</v>
      </c>
      <c r="M7101" s="58">
        <v>5310878.489618035</v>
      </c>
      <c r="O7101" s="26">
        <v>7092</v>
      </c>
      <c r="P7101" s="58">
        <v>5310878.489618035</v>
      </c>
    </row>
    <row r="7102" spans="12:16" x14ac:dyDescent="0.3">
      <c r="L7102" s="26">
        <v>7093</v>
      </c>
      <c r="M7102" s="58">
        <v>6323698.9989937013</v>
      </c>
      <c r="O7102" s="26">
        <v>7093</v>
      </c>
      <c r="P7102" s="58">
        <v>6323698.9989937013</v>
      </c>
    </row>
    <row r="7103" spans="12:16" x14ac:dyDescent="0.3">
      <c r="L7103" s="26">
        <v>7094</v>
      </c>
      <c r="M7103" s="58">
        <v>10576647.442956381</v>
      </c>
      <c r="O7103" s="26">
        <v>7094</v>
      </c>
      <c r="P7103" s="58">
        <v>10576647.442956381</v>
      </c>
    </row>
    <row r="7104" spans="12:16" x14ac:dyDescent="0.3">
      <c r="L7104" s="26">
        <v>7095</v>
      </c>
      <c r="M7104" s="58">
        <v>11198437.916437732</v>
      </c>
      <c r="O7104" s="26">
        <v>7095</v>
      </c>
      <c r="P7104" s="58">
        <v>11198437.916437732</v>
      </c>
    </row>
    <row r="7105" spans="12:16" x14ac:dyDescent="0.3">
      <c r="L7105" s="26">
        <v>7096</v>
      </c>
      <c r="M7105" s="58">
        <v>15014938.98240817</v>
      </c>
      <c r="O7105" s="26">
        <v>7096</v>
      </c>
      <c r="P7105" s="58">
        <v>15014938.98240817</v>
      </c>
    </row>
    <row r="7106" spans="12:16" x14ac:dyDescent="0.3">
      <c r="L7106" s="26">
        <v>7097</v>
      </c>
      <c r="M7106" s="58">
        <v>0</v>
      </c>
      <c r="O7106" s="26">
        <v>7097</v>
      </c>
      <c r="P7106" s="58">
        <v>0</v>
      </c>
    </row>
    <row r="7107" spans="12:16" x14ac:dyDescent="0.3">
      <c r="L7107" s="26">
        <v>7098</v>
      </c>
      <c r="M7107" s="58">
        <v>22477253.523602374</v>
      </c>
      <c r="O7107" s="26">
        <v>7098</v>
      </c>
      <c r="P7107" s="58">
        <v>22477253.523602374</v>
      </c>
    </row>
    <row r="7108" spans="12:16" x14ac:dyDescent="0.3">
      <c r="L7108" s="26">
        <v>7099</v>
      </c>
      <c r="M7108" s="58">
        <v>7368580.428583323</v>
      </c>
      <c r="O7108" s="26">
        <v>7099</v>
      </c>
      <c r="P7108" s="58">
        <v>0</v>
      </c>
    </row>
    <row r="7109" spans="12:16" x14ac:dyDescent="0.3">
      <c r="L7109" s="26">
        <v>7100</v>
      </c>
      <c r="M7109" s="58">
        <v>37520578.321308874</v>
      </c>
      <c r="O7109" s="26">
        <v>7100</v>
      </c>
      <c r="P7109" s="58">
        <v>37520578.321308874</v>
      </c>
    </row>
    <row r="7110" spans="12:16" x14ac:dyDescent="0.3">
      <c r="L7110" s="26">
        <v>7101</v>
      </c>
      <c r="M7110" s="58">
        <v>0</v>
      </c>
      <c r="O7110" s="26">
        <v>7101</v>
      </c>
      <c r="P7110" s="58">
        <v>0</v>
      </c>
    </row>
    <row r="7111" spans="12:16" x14ac:dyDescent="0.3">
      <c r="L7111" s="26">
        <v>7102</v>
      </c>
      <c r="M7111" s="58">
        <v>9240337.3878797051</v>
      </c>
      <c r="O7111" s="26">
        <v>7102</v>
      </c>
      <c r="P7111" s="58">
        <v>9240337.3878797051</v>
      </c>
    </row>
    <row r="7112" spans="12:16" x14ac:dyDescent="0.3">
      <c r="L7112" s="26">
        <v>7103</v>
      </c>
      <c r="M7112" s="58">
        <v>0</v>
      </c>
      <c r="O7112" s="26">
        <v>7103</v>
      </c>
      <c r="P7112" s="58">
        <v>0</v>
      </c>
    </row>
    <row r="7113" spans="12:16" x14ac:dyDescent="0.3">
      <c r="L7113" s="26">
        <v>7104</v>
      </c>
      <c r="M7113" s="58">
        <v>7266816.8045794079</v>
      </c>
      <c r="O7113" s="26">
        <v>7104</v>
      </c>
      <c r="P7113" s="58">
        <v>7266816.8045794079</v>
      </c>
    </row>
    <row r="7114" spans="12:16" x14ac:dyDescent="0.3">
      <c r="L7114" s="26">
        <v>7105</v>
      </c>
      <c r="M7114" s="58">
        <v>29539463.187311023</v>
      </c>
      <c r="O7114" s="26">
        <v>7105</v>
      </c>
      <c r="P7114" s="58">
        <v>20564010.004475918</v>
      </c>
    </row>
    <row r="7115" spans="12:16" x14ac:dyDescent="0.3">
      <c r="L7115" s="26">
        <v>7106</v>
      </c>
      <c r="M7115" s="58">
        <v>11775747.491681688</v>
      </c>
      <c r="O7115" s="26">
        <v>7106</v>
      </c>
      <c r="P7115" s="58">
        <v>11775747.491681688</v>
      </c>
    </row>
    <row r="7116" spans="12:16" x14ac:dyDescent="0.3">
      <c r="L7116" s="26">
        <v>7107</v>
      </c>
      <c r="M7116" s="58">
        <v>0</v>
      </c>
      <c r="O7116" s="26">
        <v>7107</v>
      </c>
      <c r="P7116" s="58">
        <v>0</v>
      </c>
    </row>
    <row r="7117" spans="12:16" x14ac:dyDescent="0.3">
      <c r="L7117" s="26">
        <v>7108</v>
      </c>
      <c r="M7117" s="58">
        <v>7210024.1693835268</v>
      </c>
      <c r="O7117" s="26">
        <v>7108</v>
      </c>
      <c r="P7117" s="58">
        <v>0</v>
      </c>
    </row>
    <row r="7118" spans="12:16" x14ac:dyDescent="0.3">
      <c r="L7118" s="26">
        <v>7109</v>
      </c>
      <c r="M7118" s="58">
        <v>0</v>
      </c>
      <c r="O7118" s="26">
        <v>7109</v>
      </c>
      <c r="P7118" s="58">
        <v>0</v>
      </c>
    </row>
    <row r="7119" spans="12:16" x14ac:dyDescent="0.3">
      <c r="L7119" s="26">
        <v>7110</v>
      </c>
      <c r="M7119" s="58">
        <v>12771271.644021666</v>
      </c>
      <c r="O7119" s="26">
        <v>7110</v>
      </c>
      <c r="P7119" s="58">
        <v>12771271.644021666</v>
      </c>
    </row>
    <row r="7120" spans="12:16" x14ac:dyDescent="0.3">
      <c r="L7120" s="26">
        <v>7111</v>
      </c>
      <c r="M7120" s="58">
        <v>0</v>
      </c>
      <c r="O7120" s="26">
        <v>7111</v>
      </c>
      <c r="P7120" s="58">
        <v>0</v>
      </c>
    </row>
    <row r="7121" spans="12:16" x14ac:dyDescent="0.3">
      <c r="L7121" s="26">
        <v>7112</v>
      </c>
      <c r="M7121" s="58">
        <v>0</v>
      </c>
      <c r="O7121" s="26">
        <v>7112</v>
      </c>
      <c r="P7121" s="58">
        <v>0</v>
      </c>
    </row>
    <row r="7122" spans="12:16" x14ac:dyDescent="0.3">
      <c r="L7122" s="26">
        <v>7113</v>
      </c>
      <c r="M7122" s="58">
        <v>0</v>
      </c>
      <c r="O7122" s="26">
        <v>7113</v>
      </c>
      <c r="P7122" s="58">
        <v>0</v>
      </c>
    </row>
    <row r="7123" spans="12:16" x14ac:dyDescent="0.3">
      <c r="L7123" s="26">
        <v>7114</v>
      </c>
      <c r="M7123" s="58">
        <v>0</v>
      </c>
      <c r="O7123" s="26">
        <v>7114</v>
      </c>
      <c r="P7123" s="58">
        <v>0</v>
      </c>
    </row>
    <row r="7124" spans="12:16" x14ac:dyDescent="0.3">
      <c r="L7124" s="26">
        <v>7115</v>
      </c>
      <c r="M7124" s="58">
        <v>40943524.807018563</v>
      </c>
      <c r="O7124" s="26">
        <v>7115</v>
      </c>
      <c r="P7124" s="58">
        <v>40943524.807018563</v>
      </c>
    </row>
    <row r="7125" spans="12:16" x14ac:dyDescent="0.3">
      <c r="L7125" s="26">
        <v>7116</v>
      </c>
      <c r="M7125" s="58">
        <v>12177071.075068016</v>
      </c>
      <c r="O7125" s="26">
        <v>7116</v>
      </c>
      <c r="P7125" s="58">
        <v>12177071.075068016</v>
      </c>
    </row>
    <row r="7126" spans="12:16" x14ac:dyDescent="0.3">
      <c r="L7126" s="26">
        <v>7117</v>
      </c>
      <c r="M7126" s="58">
        <v>8628130.6279474255</v>
      </c>
      <c r="O7126" s="26">
        <v>7117</v>
      </c>
      <c r="P7126" s="58">
        <v>0</v>
      </c>
    </row>
    <row r="7127" spans="12:16" x14ac:dyDescent="0.3">
      <c r="L7127" s="26">
        <v>7118</v>
      </c>
      <c r="M7127" s="58">
        <v>31358959.190977849</v>
      </c>
      <c r="O7127" s="26">
        <v>7118</v>
      </c>
      <c r="P7127" s="58">
        <v>31358959.190977849</v>
      </c>
    </row>
    <row r="7128" spans="12:16" x14ac:dyDescent="0.3">
      <c r="L7128" s="26">
        <v>7119</v>
      </c>
      <c r="M7128" s="58">
        <v>0</v>
      </c>
      <c r="O7128" s="26">
        <v>7119</v>
      </c>
      <c r="P7128" s="58">
        <v>0</v>
      </c>
    </row>
    <row r="7129" spans="12:16" x14ac:dyDescent="0.3">
      <c r="L7129" s="26">
        <v>7120</v>
      </c>
      <c r="M7129" s="58">
        <v>10905242.781676224</v>
      </c>
      <c r="O7129" s="26">
        <v>7120</v>
      </c>
      <c r="P7129" s="58">
        <v>10905242.781676224</v>
      </c>
    </row>
    <row r="7130" spans="12:16" x14ac:dyDescent="0.3">
      <c r="L7130" s="26">
        <v>7121</v>
      </c>
      <c r="M7130" s="58">
        <v>4994788.3579680966</v>
      </c>
      <c r="O7130" s="26">
        <v>7121</v>
      </c>
      <c r="P7130" s="58">
        <v>0</v>
      </c>
    </row>
    <row r="7131" spans="12:16" x14ac:dyDescent="0.3">
      <c r="L7131" s="26">
        <v>7122</v>
      </c>
      <c r="M7131" s="58">
        <v>16966254.08515051</v>
      </c>
      <c r="O7131" s="26">
        <v>7122</v>
      </c>
      <c r="P7131" s="58">
        <v>16966254.08515051</v>
      </c>
    </row>
    <row r="7132" spans="12:16" x14ac:dyDescent="0.3">
      <c r="L7132" s="26">
        <v>7123</v>
      </c>
      <c r="M7132" s="58">
        <v>22710823.160664082</v>
      </c>
      <c r="O7132" s="26">
        <v>7123</v>
      </c>
      <c r="P7132" s="58">
        <v>7399848.2653709613</v>
      </c>
    </row>
    <row r="7133" spans="12:16" x14ac:dyDescent="0.3">
      <c r="L7133" s="26">
        <v>7124</v>
      </c>
      <c r="M7133" s="58">
        <v>6869487.3393567586</v>
      </c>
      <c r="O7133" s="26">
        <v>7124</v>
      </c>
      <c r="P7133" s="58">
        <v>6869487.3393567586</v>
      </c>
    </row>
    <row r="7134" spans="12:16" x14ac:dyDescent="0.3">
      <c r="L7134" s="26">
        <v>7125</v>
      </c>
      <c r="M7134" s="58">
        <v>0</v>
      </c>
      <c r="O7134" s="26">
        <v>7125</v>
      </c>
      <c r="P7134" s="58">
        <v>0</v>
      </c>
    </row>
    <row r="7135" spans="12:16" x14ac:dyDescent="0.3">
      <c r="L7135" s="26">
        <v>7126</v>
      </c>
      <c r="M7135" s="58">
        <v>0</v>
      </c>
      <c r="O7135" s="26">
        <v>7126</v>
      </c>
      <c r="P7135" s="58">
        <v>0</v>
      </c>
    </row>
    <row r="7136" spans="12:16" x14ac:dyDescent="0.3">
      <c r="L7136" s="26">
        <v>7127</v>
      </c>
      <c r="M7136" s="58">
        <v>0</v>
      </c>
      <c r="O7136" s="26">
        <v>7127</v>
      </c>
      <c r="P7136" s="58">
        <v>0</v>
      </c>
    </row>
    <row r="7137" spans="12:16" x14ac:dyDescent="0.3">
      <c r="L7137" s="26">
        <v>7128</v>
      </c>
      <c r="M7137" s="58">
        <v>22718549.012916461</v>
      </c>
      <c r="O7137" s="26">
        <v>7128</v>
      </c>
      <c r="P7137" s="58">
        <v>0</v>
      </c>
    </row>
    <row r="7138" spans="12:16" x14ac:dyDescent="0.3">
      <c r="L7138" s="26">
        <v>7129</v>
      </c>
      <c r="M7138" s="58">
        <v>0</v>
      </c>
      <c r="O7138" s="26">
        <v>7129</v>
      </c>
      <c r="P7138" s="58">
        <v>0</v>
      </c>
    </row>
    <row r="7139" spans="12:16" x14ac:dyDescent="0.3">
      <c r="L7139" s="26">
        <v>7130</v>
      </c>
      <c r="M7139" s="58">
        <v>0</v>
      </c>
      <c r="O7139" s="26">
        <v>7130</v>
      </c>
      <c r="P7139" s="58">
        <v>0</v>
      </c>
    </row>
    <row r="7140" spans="12:16" x14ac:dyDescent="0.3">
      <c r="L7140" s="26">
        <v>7131</v>
      </c>
      <c r="M7140" s="58">
        <v>0</v>
      </c>
      <c r="O7140" s="26">
        <v>7131</v>
      </c>
      <c r="P7140" s="58">
        <v>0</v>
      </c>
    </row>
    <row r="7141" spans="12:16" x14ac:dyDescent="0.3">
      <c r="L7141" s="26">
        <v>7132</v>
      </c>
      <c r="M7141" s="58">
        <v>0</v>
      </c>
      <c r="O7141" s="26">
        <v>7132</v>
      </c>
      <c r="P7141" s="58">
        <v>0</v>
      </c>
    </row>
    <row r="7142" spans="12:16" x14ac:dyDescent="0.3">
      <c r="L7142" s="26">
        <v>7133</v>
      </c>
      <c r="M7142" s="58">
        <v>0</v>
      </c>
      <c r="O7142" s="26">
        <v>7133</v>
      </c>
      <c r="P7142" s="58">
        <v>0</v>
      </c>
    </row>
    <row r="7143" spans="12:16" x14ac:dyDescent="0.3">
      <c r="L7143" s="26">
        <v>7134</v>
      </c>
      <c r="M7143" s="58">
        <v>0</v>
      </c>
      <c r="O7143" s="26">
        <v>7134</v>
      </c>
      <c r="P7143" s="58">
        <v>0</v>
      </c>
    </row>
    <row r="7144" spans="12:16" x14ac:dyDescent="0.3">
      <c r="L7144" s="26">
        <v>7135</v>
      </c>
      <c r="M7144" s="58">
        <v>35089718.772808291</v>
      </c>
      <c r="O7144" s="26">
        <v>7135</v>
      </c>
      <c r="P7144" s="58">
        <v>35089718.772808291</v>
      </c>
    </row>
    <row r="7145" spans="12:16" x14ac:dyDescent="0.3">
      <c r="L7145" s="26">
        <v>7136</v>
      </c>
      <c r="M7145" s="58">
        <v>0</v>
      </c>
      <c r="O7145" s="26">
        <v>7136</v>
      </c>
      <c r="P7145" s="58">
        <v>0</v>
      </c>
    </row>
    <row r="7146" spans="12:16" x14ac:dyDescent="0.3">
      <c r="L7146" s="26">
        <v>7137</v>
      </c>
      <c r="M7146" s="58">
        <v>22807525.464379869</v>
      </c>
      <c r="O7146" s="26">
        <v>7137</v>
      </c>
      <c r="P7146" s="58">
        <v>22807525.464379869</v>
      </c>
    </row>
    <row r="7147" spans="12:16" x14ac:dyDescent="0.3">
      <c r="L7147" s="26">
        <v>7138</v>
      </c>
      <c r="M7147" s="58">
        <v>26562642.867023718</v>
      </c>
      <c r="O7147" s="26">
        <v>7138</v>
      </c>
      <c r="P7147" s="58">
        <v>26562642.867023718</v>
      </c>
    </row>
    <row r="7148" spans="12:16" x14ac:dyDescent="0.3">
      <c r="L7148" s="26">
        <v>7139</v>
      </c>
      <c r="M7148" s="58">
        <v>11648410.122619739</v>
      </c>
      <c r="O7148" s="26">
        <v>7139</v>
      </c>
      <c r="P7148" s="58">
        <v>0</v>
      </c>
    </row>
    <row r="7149" spans="12:16" x14ac:dyDescent="0.3">
      <c r="L7149" s="26">
        <v>7140</v>
      </c>
      <c r="M7149" s="58">
        <v>0</v>
      </c>
      <c r="O7149" s="26">
        <v>7140</v>
      </c>
      <c r="P7149" s="58">
        <v>0</v>
      </c>
    </row>
    <row r="7150" spans="12:16" x14ac:dyDescent="0.3">
      <c r="L7150" s="26">
        <v>7141</v>
      </c>
      <c r="M7150" s="58">
        <v>0</v>
      </c>
      <c r="O7150" s="26">
        <v>7141</v>
      </c>
      <c r="P7150" s="58">
        <v>0</v>
      </c>
    </row>
    <row r="7151" spans="12:16" x14ac:dyDescent="0.3">
      <c r="L7151" s="26">
        <v>7142</v>
      </c>
      <c r="M7151" s="58">
        <v>17032613.402973339</v>
      </c>
      <c r="O7151" s="26">
        <v>7142</v>
      </c>
      <c r="P7151" s="58">
        <v>17032613.402973339</v>
      </c>
    </row>
    <row r="7152" spans="12:16" x14ac:dyDescent="0.3">
      <c r="L7152" s="26">
        <v>7143</v>
      </c>
      <c r="M7152" s="58">
        <v>0</v>
      </c>
      <c r="O7152" s="26">
        <v>7143</v>
      </c>
      <c r="P7152" s="58">
        <v>0</v>
      </c>
    </row>
    <row r="7153" spans="12:16" x14ac:dyDescent="0.3">
      <c r="L7153" s="26">
        <v>7144</v>
      </c>
      <c r="M7153" s="58">
        <v>15058578.314712036</v>
      </c>
      <c r="O7153" s="26">
        <v>7144</v>
      </c>
      <c r="P7153" s="58">
        <v>15058578.314712036</v>
      </c>
    </row>
    <row r="7154" spans="12:16" x14ac:dyDescent="0.3">
      <c r="L7154" s="26">
        <v>7145</v>
      </c>
      <c r="M7154" s="58">
        <v>0</v>
      </c>
      <c r="O7154" s="26">
        <v>7145</v>
      </c>
      <c r="P7154" s="58">
        <v>0</v>
      </c>
    </row>
    <row r="7155" spans="12:16" x14ac:dyDescent="0.3">
      <c r="L7155" s="26">
        <v>7146</v>
      </c>
      <c r="M7155" s="58">
        <v>0</v>
      </c>
      <c r="O7155" s="26">
        <v>7146</v>
      </c>
      <c r="P7155" s="58">
        <v>0</v>
      </c>
    </row>
    <row r="7156" spans="12:16" x14ac:dyDescent="0.3">
      <c r="L7156" s="26">
        <v>7147</v>
      </c>
      <c r="M7156" s="58">
        <v>0</v>
      </c>
      <c r="O7156" s="26">
        <v>7147</v>
      </c>
      <c r="P7156" s="58">
        <v>0</v>
      </c>
    </row>
    <row r="7157" spans="12:16" x14ac:dyDescent="0.3">
      <c r="L7157" s="26">
        <v>7148</v>
      </c>
      <c r="M7157" s="58">
        <v>13761242.141564425</v>
      </c>
      <c r="O7157" s="26">
        <v>7148</v>
      </c>
      <c r="P7157" s="58">
        <v>13761242.141564425</v>
      </c>
    </row>
    <row r="7158" spans="12:16" x14ac:dyDescent="0.3">
      <c r="L7158" s="26">
        <v>7149</v>
      </c>
      <c r="M7158" s="58">
        <v>0</v>
      </c>
      <c r="O7158" s="26">
        <v>7149</v>
      </c>
      <c r="P7158" s="58">
        <v>0</v>
      </c>
    </row>
    <row r="7159" spans="12:16" x14ac:dyDescent="0.3">
      <c r="L7159" s="26">
        <v>7150</v>
      </c>
      <c r="M7159" s="58">
        <v>9086301.167532865</v>
      </c>
      <c r="O7159" s="26">
        <v>7150</v>
      </c>
      <c r="P7159" s="58">
        <v>0</v>
      </c>
    </row>
    <row r="7160" spans="12:16" x14ac:dyDescent="0.3">
      <c r="L7160" s="26">
        <v>7151</v>
      </c>
      <c r="M7160" s="58">
        <v>11136876.592550285</v>
      </c>
      <c r="O7160" s="26">
        <v>7151</v>
      </c>
      <c r="P7160" s="58">
        <v>11136876.592550285</v>
      </c>
    </row>
    <row r="7161" spans="12:16" x14ac:dyDescent="0.3">
      <c r="L7161" s="26">
        <v>7152</v>
      </c>
      <c r="M7161" s="58">
        <v>10666673.374661393</v>
      </c>
      <c r="O7161" s="26">
        <v>7152</v>
      </c>
      <c r="P7161" s="58">
        <v>10666673.374661393</v>
      </c>
    </row>
    <row r="7162" spans="12:16" x14ac:dyDescent="0.3">
      <c r="L7162" s="26">
        <v>7153</v>
      </c>
      <c r="M7162" s="58">
        <v>0</v>
      </c>
      <c r="O7162" s="26">
        <v>7153</v>
      </c>
      <c r="P7162" s="58">
        <v>0</v>
      </c>
    </row>
    <row r="7163" spans="12:16" x14ac:dyDescent="0.3">
      <c r="L7163" s="26">
        <v>7154</v>
      </c>
      <c r="M7163" s="58">
        <v>0</v>
      </c>
      <c r="O7163" s="26">
        <v>7154</v>
      </c>
      <c r="P7163" s="58">
        <v>0</v>
      </c>
    </row>
    <row r="7164" spans="12:16" x14ac:dyDescent="0.3">
      <c r="L7164" s="26">
        <v>7155</v>
      </c>
      <c r="M7164" s="58">
        <v>0</v>
      </c>
      <c r="O7164" s="26">
        <v>7155</v>
      </c>
      <c r="P7164" s="58">
        <v>0</v>
      </c>
    </row>
    <row r="7165" spans="12:16" x14ac:dyDescent="0.3">
      <c r="L7165" s="26">
        <v>7156</v>
      </c>
      <c r="M7165" s="58">
        <v>0</v>
      </c>
      <c r="O7165" s="26">
        <v>7156</v>
      </c>
      <c r="P7165" s="58">
        <v>0</v>
      </c>
    </row>
    <row r="7166" spans="12:16" x14ac:dyDescent="0.3">
      <c r="L7166" s="26">
        <v>7157</v>
      </c>
      <c r="M7166" s="58">
        <v>0</v>
      </c>
      <c r="O7166" s="26">
        <v>7157</v>
      </c>
      <c r="P7166" s="58">
        <v>0</v>
      </c>
    </row>
    <row r="7167" spans="12:16" x14ac:dyDescent="0.3">
      <c r="L7167" s="26">
        <v>7158</v>
      </c>
      <c r="M7167" s="58">
        <v>0</v>
      </c>
      <c r="O7167" s="26">
        <v>7158</v>
      </c>
      <c r="P7167" s="58">
        <v>0</v>
      </c>
    </row>
    <row r="7168" spans="12:16" x14ac:dyDescent="0.3">
      <c r="L7168" s="26">
        <v>7159</v>
      </c>
      <c r="M7168" s="58">
        <v>0</v>
      </c>
      <c r="O7168" s="26">
        <v>7159</v>
      </c>
      <c r="P7168" s="58">
        <v>0</v>
      </c>
    </row>
    <row r="7169" spans="12:16" x14ac:dyDescent="0.3">
      <c r="L7169" s="26">
        <v>7160</v>
      </c>
      <c r="M7169" s="58">
        <v>0</v>
      </c>
      <c r="O7169" s="26">
        <v>7160</v>
      </c>
      <c r="P7169" s="58">
        <v>0</v>
      </c>
    </row>
    <row r="7170" spans="12:16" x14ac:dyDescent="0.3">
      <c r="L7170" s="26">
        <v>7161</v>
      </c>
      <c r="M7170" s="58">
        <v>0</v>
      </c>
      <c r="O7170" s="26">
        <v>7161</v>
      </c>
      <c r="P7170" s="58">
        <v>0</v>
      </c>
    </row>
    <row r="7171" spans="12:16" x14ac:dyDescent="0.3">
      <c r="L7171" s="26">
        <v>7162</v>
      </c>
      <c r="M7171" s="58">
        <v>0</v>
      </c>
      <c r="O7171" s="26">
        <v>7162</v>
      </c>
      <c r="P7171" s="58">
        <v>0</v>
      </c>
    </row>
    <row r="7172" spans="12:16" x14ac:dyDescent="0.3">
      <c r="L7172" s="26">
        <v>7163</v>
      </c>
      <c r="M7172" s="58">
        <v>13041564.816560946</v>
      </c>
      <c r="O7172" s="26">
        <v>7163</v>
      </c>
      <c r="P7172" s="58">
        <v>0</v>
      </c>
    </row>
    <row r="7173" spans="12:16" x14ac:dyDescent="0.3">
      <c r="L7173" s="26">
        <v>7164</v>
      </c>
      <c r="M7173" s="58">
        <v>25025425.280957967</v>
      </c>
      <c r="O7173" s="26">
        <v>7164</v>
      </c>
      <c r="P7173" s="58">
        <v>25025425.280957967</v>
      </c>
    </row>
    <row r="7174" spans="12:16" x14ac:dyDescent="0.3">
      <c r="L7174" s="26">
        <v>7165</v>
      </c>
      <c r="M7174" s="58">
        <v>0</v>
      </c>
      <c r="O7174" s="26">
        <v>7165</v>
      </c>
      <c r="P7174" s="58">
        <v>0</v>
      </c>
    </row>
    <row r="7175" spans="12:16" x14ac:dyDescent="0.3">
      <c r="L7175" s="26">
        <v>7166</v>
      </c>
      <c r="M7175" s="58">
        <v>0</v>
      </c>
      <c r="O7175" s="26">
        <v>7166</v>
      </c>
      <c r="P7175" s="58">
        <v>0</v>
      </c>
    </row>
    <row r="7176" spans="12:16" x14ac:dyDescent="0.3">
      <c r="L7176" s="26">
        <v>7167</v>
      </c>
      <c r="M7176" s="58">
        <v>0</v>
      </c>
      <c r="O7176" s="26">
        <v>7167</v>
      </c>
      <c r="P7176" s="58">
        <v>0</v>
      </c>
    </row>
    <row r="7177" spans="12:16" x14ac:dyDescent="0.3">
      <c r="L7177" s="26">
        <v>7168</v>
      </c>
      <c r="M7177" s="58">
        <v>0</v>
      </c>
      <c r="O7177" s="26">
        <v>7168</v>
      </c>
      <c r="P7177" s="58">
        <v>0</v>
      </c>
    </row>
    <row r="7178" spans="12:16" x14ac:dyDescent="0.3">
      <c r="L7178" s="26">
        <v>7169</v>
      </c>
      <c r="M7178" s="58">
        <v>6899714.4924751781</v>
      </c>
      <c r="O7178" s="26">
        <v>7169</v>
      </c>
      <c r="P7178" s="58">
        <v>6899714.4924751781</v>
      </c>
    </row>
    <row r="7179" spans="12:16" x14ac:dyDescent="0.3">
      <c r="L7179" s="26">
        <v>7170</v>
      </c>
      <c r="M7179" s="58">
        <v>8997947.9547966961</v>
      </c>
      <c r="O7179" s="26">
        <v>7170</v>
      </c>
      <c r="P7179" s="58">
        <v>8997947.9547966961</v>
      </c>
    </row>
    <row r="7180" spans="12:16" x14ac:dyDescent="0.3">
      <c r="L7180" s="26">
        <v>7171</v>
      </c>
      <c r="M7180" s="58">
        <v>46577600.032675505</v>
      </c>
      <c r="O7180" s="26">
        <v>7171</v>
      </c>
      <c r="P7180" s="58">
        <v>22946659.689366702</v>
      </c>
    </row>
    <row r="7181" spans="12:16" x14ac:dyDescent="0.3">
      <c r="L7181" s="26">
        <v>7172</v>
      </c>
      <c r="M7181" s="58">
        <v>25817012.392048586</v>
      </c>
      <c r="O7181" s="26">
        <v>7172</v>
      </c>
      <c r="P7181" s="58">
        <v>25817012.392048586</v>
      </c>
    </row>
    <row r="7182" spans="12:16" x14ac:dyDescent="0.3">
      <c r="L7182" s="26">
        <v>7173</v>
      </c>
      <c r="M7182" s="58">
        <v>0</v>
      </c>
      <c r="O7182" s="26">
        <v>7173</v>
      </c>
      <c r="P7182" s="58">
        <v>0</v>
      </c>
    </row>
    <row r="7183" spans="12:16" x14ac:dyDescent="0.3">
      <c r="L7183" s="26">
        <v>7174</v>
      </c>
      <c r="M7183" s="58">
        <v>0</v>
      </c>
      <c r="O7183" s="26">
        <v>7174</v>
      </c>
      <c r="P7183" s="58">
        <v>0</v>
      </c>
    </row>
    <row r="7184" spans="12:16" x14ac:dyDescent="0.3">
      <c r="L7184" s="26">
        <v>7175</v>
      </c>
      <c r="M7184" s="58">
        <v>12159511.895221625</v>
      </c>
      <c r="O7184" s="26">
        <v>7175</v>
      </c>
      <c r="P7184" s="58">
        <v>0</v>
      </c>
    </row>
    <row r="7185" spans="12:16" x14ac:dyDescent="0.3">
      <c r="L7185" s="26">
        <v>7176</v>
      </c>
      <c r="M7185" s="58">
        <v>0</v>
      </c>
      <c r="O7185" s="26">
        <v>7176</v>
      </c>
      <c r="P7185" s="58">
        <v>0</v>
      </c>
    </row>
    <row r="7186" spans="12:16" x14ac:dyDescent="0.3">
      <c r="L7186" s="26">
        <v>7177</v>
      </c>
      <c r="M7186" s="58">
        <v>0</v>
      </c>
      <c r="O7186" s="26">
        <v>7177</v>
      </c>
      <c r="P7186" s="58">
        <v>0</v>
      </c>
    </row>
    <row r="7187" spans="12:16" x14ac:dyDescent="0.3">
      <c r="L7187" s="26">
        <v>7178</v>
      </c>
      <c r="M7187" s="58">
        <v>28368584.88713453</v>
      </c>
      <c r="O7187" s="26">
        <v>7178</v>
      </c>
      <c r="P7187" s="58">
        <v>28368584.88713453</v>
      </c>
    </row>
    <row r="7188" spans="12:16" x14ac:dyDescent="0.3">
      <c r="L7188" s="26">
        <v>7179</v>
      </c>
      <c r="M7188" s="58">
        <v>32974295.0816359</v>
      </c>
      <c r="O7188" s="26">
        <v>7179</v>
      </c>
      <c r="P7188" s="58">
        <v>32974295.0816359</v>
      </c>
    </row>
    <row r="7189" spans="12:16" x14ac:dyDescent="0.3">
      <c r="L7189" s="26">
        <v>7180</v>
      </c>
      <c r="M7189" s="58">
        <v>0</v>
      </c>
      <c r="O7189" s="26">
        <v>7180</v>
      </c>
      <c r="P7189" s="58">
        <v>0</v>
      </c>
    </row>
    <row r="7190" spans="12:16" x14ac:dyDescent="0.3">
      <c r="L7190" s="26">
        <v>7181</v>
      </c>
      <c r="M7190" s="58">
        <v>12126809.337728979</v>
      </c>
      <c r="O7190" s="26">
        <v>7181</v>
      </c>
      <c r="P7190" s="58">
        <v>12126809.337728979</v>
      </c>
    </row>
    <row r="7191" spans="12:16" x14ac:dyDescent="0.3">
      <c r="L7191" s="26">
        <v>7182</v>
      </c>
      <c r="M7191" s="58">
        <v>7684323.1461900882</v>
      </c>
      <c r="O7191" s="26">
        <v>7182</v>
      </c>
      <c r="P7191" s="58">
        <v>7684323.1461900882</v>
      </c>
    </row>
    <row r="7192" spans="12:16" x14ac:dyDescent="0.3">
      <c r="L7192" s="26">
        <v>7183</v>
      </c>
      <c r="M7192" s="58">
        <v>28089142.691378623</v>
      </c>
      <c r="O7192" s="26">
        <v>7183</v>
      </c>
      <c r="P7192" s="58">
        <v>28089142.691378623</v>
      </c>
    </row>
    <row r="7193" spans="12:16" x14ac:dyDescent="0.3">
      <c r="L7193" s="26">
        <v>7184</v>
      </c>
      <c r="M7193" s="58">
        <v>0</v>
      </c>
      <c r="O7193" s="26">
        <v>7184</v>
      </c>
      <c r="P7193" s="58">
        <v>0</v>
      </c>
    </row>
    <row r="7194" spans="12:16" x14ac:dyDescent="0.3">
      <c r="L7194" s="26">
        <v>7185</v>
      </c>
      <c r="M7194" s="58">
        <v>9650152.7847411502</v>
      </c>
      <c r="O7194" s="26">
        <v>7185</v>
      </c>
      <c r="P7194" s="58">
        <v>9650152.7847411502</v>
      </c>
    </row>
    <row r="7195" spans="12:16" x14ac:dyDescent="0.3">
      <c r="L7195" s="26">
        <v>7186</v>
      </c>
      <c r="M7195" s="58">
        <v>30294425.547213569</v>
      </c>
      <c r="O7195" s="26">
        <v>7186</v>
      </c>
      <c r="P7195" s="58">
        <v>0</v>
      </c>
    </row>
    <row r="7196" spans="12:16" x14ac:dyDescent="0.3">
      <c r="L7196" s="26">
        <v>7187</v>
      </c>
      <c r="M7196" s="58">
        <v>9986078.8275289163</v>
      </c>
      <c r="O7196" s="26">
        <v>7187</v>
      </c>
      <c r="P7196" s="58">
        <v>9986078.8275289163</v>
      </c>
    </row>
    <row r="7197" spans="12:16" x14ac:dyDescent="0.3">
      <c r="L7197" s="26">
        <v>7188</v>
      </c>
      <c r="M7197" s="58">
        <v>0</v>
      </c>
      <c r="O7197" s="26">
        <v>7188</v>
      </c>
      <c r="P7197" s="58">
        <v>0</v>
      </c>
    </row>
    <row r="7198" spans="12:16" x14ac:dyDescent="0.3">
      <c r="L7198" s="26">
        <v>7189</v>
      </c>
      <c r="M7198" s="58">
        <v>21261031.245236054</v>
      </c>
      <c r="O7198" s="26">
        <v>7189</v>
      </c>
      <c r="P7198" s="58">
        <v>21261031.245236054</v>
      </c>
    </row>
    <row r="7199" spans="12:16" x14ac:dyDescent="0.3">
      <c r="L7199" s="26">
        <v>7190</v>
      </c>
      <c r="M7199" s="58">
        <v>0</v>
      </c>
      <c r="O7199" s="26">
        <v>7190</v>
      </c>
      <c r="P7199" s="58">
        <v>0</v>
      </c>
    </row>
    <row r="7200" spans="12:16" x14ac:dyDescent="0.3">
      <c r="L7200" s="26">
        <v>7191</v>
      </c>
      <c r="M7200" s="58">
        <v>0</v>
      </c>
      <c r="O7200" s="26">
        <v>7191</v>
      </c>
      <c r="P7200" s="58">
        <v>0</v>
      </c>
    </row>
    <row r="7201" spans="12:16" x14ac:dyDescent="0.3">
      <c r="L7201" s="26">
        <v>7192</v>
      </c>
      <c r="M7201" s="58">
        <v>24885121.620068565</v>
      </c>
      <c r="O7201" s="26">
        <v>7192</v>
      </c>
      <c r="P7201" s="58">
        <v>16356045.571071865</v>
      </c>
    </row>
    <row r="7202" spans="12:16" x14ac:dyDescent="0.3">
      <c r="L7202" s="26">
        <v>7193</v>
      </c>
      <c r="M7202" s="58">
        <v>21128198.347134978</v>
      </c>
      <c r="O7202" s="26">
        <v>7193</v>
      </c>
      <c r="P7202" s="58">
        <v>21128198.347134978</v>
      </c>
    </row>
    <row r="7203" spans="12:16" x14ac:dyDescent="0.3">
      <c r="L7203" s="26">
        <v>7194</v>
      </c>
      <c r="M7203" s="58">
        <v>13023158.446184114</v>
      </c>
      <c r="O7203" s="26">
        <v>7194</v>
      </c>
      <c r="P7203" s="58">
        <v>0</v>
      </c>
    </row>
    <row r="7204" spans="12:16" x14ac:dyDescent="0.3">
      <c r="L7204" s="26">
        <v>7195</v>
      </c>
      <c r="M7204" s="58">
        <v>0</v>
      </c>
      <c r="O7204" s="26">
        <v>7195</v>
      </c>
      <c r="P7204" s="58">
        <v>0</v>
      </c>
    </row>
    <row r="7205" spans="12:16" x14ac:dyDescent="0.3">
      <c r="L7205" s="26">
        <v>7196</v>
      </c>
      <c r="M7205" s="58">
        <v>0</v>
      </c>
      <c r="O7205" s="26">
        <v>7196</v>
      </c>
      <c r="P7205" s="58">
        <v>0</v>
      </c>
    </row>
    <row r="7206" spans="12:16" x14ac:dyDescent="0.3">
      <c r="L7206" s="26">
        <v>7197</v>
      </c>
      <c r="M7206" s="58">
        <v>5670368.7384042023</v>
      </c>
      <c r="O7206" s="26">
        <v>7197</v>
      </c>
      <c r="P7206" s="58">
        <v>5670368.7384042023</v>
      </c>
    </row>
    <row r="7207" spans="12:16" x14ac:dyDescent="0.3">
      <c r="L7207" s="26">
        <v>7198</v>
      </c>
      <c r="M7207" s="58">
        <v>25108880.359167848</v>
      </c>
      <c r="O7207" s="26">
        <v>7198</v>
      </c>
      <c r="P7207" s="58">
        <v>25108880.359167848</v>
      </c>
    </row>
    <row r="7208" spans="12:16" x14ac:dyDescent="0.3">
      <c r="L7208" s="26">
        <v>7199</v>
      </c>
      <c r="M7208" s="58">
        <v>0</v>
      </c>
      <c r="O7208" s="26">
        <v>7199</v>
      </c>
      <c r="P7208" s="58">
        <v>0</v>
      </c>
    </row>
    <row r="7209" spans="12:16" x14ac:dyDescent="0.3">
      <c r="L7209" s="26">
        <v>7200</v>
      </c>
      <c r="M7209" s="58">
        <v>15719064.16364141</v>
      </c>
      <c r="O7209" s="26">
        <v>7200</v>
      </c>
      <c r="P7209" s="58">
        <v>15719064.16364141</v>
      </c>
    </row>
    <row r="7210" spans="12:16" x14ac:dyDescent="0.3">
      <c r="L7210" s="26">
        <v>7201</v>
      </c>
      <c r="M7210" s="58">
        <v>10087810.084907217</v>
      </c>
      <c r="O7210" s="26">
        <v>7201</v>
      </c>
      <c r="P7210" s="58">
        <v>10087810.084907217</v>
      </c>
    </row>
    <row r="7211" spans="12:16" x14ac:dyDescent="0.3">
      <c r="L7211" s="26">
        <v>7202</v>
      </c>
      <c r="M7211" s="58">
        <v>7784769.4222472766</v>
      </c>
      <c r="O7211" s="26">
        <v>7202</v>
      </c>
      <c r="P7211" s="58">
        <v>7784769.4222472766</v>
      </c>
    </row>
    <row r="7212" spans="12:16" x14ac:dyDescent="0.3">
      <c r="L7212" s="26">
        <v>7203</v>
      </c>
      <c r="M7212" s="58">
        <v>12615842.58545585</v>
      </c>
      <c r="O7212" s="26">
        <v>7203</v>
      </c>
      <c r="P7212" s="58">
        <v>5244089.8287205873</v>
      </c>
    </row>
    <row r="7213" spans="12:16" x14ac:dyDescent="0.3">
      <c r="L7213" s="26">
        <v>7204</v>
      </c>
      <c r="M7213" s="58">
        <v>0</v>
      </c>
      <c r="O7213" s="26">
        <v>7204</v>
      </c>
      <c r="P7213" s="58">
        <v>0</v>
      </c>
    </row>
    <row r="7214" spans="12:16" x14ac:dyDescent="0.3">
      <c r="L7214" s="26">
        <v>7205</v>
      </c>
      <c r="M7214" s="58">
        <v>0</v>
      </c>
      <c r="O7214" s="26">
        <v>7205</v>
      </c>
      <c r="P7214" s="58">
        <v>0</v>
      </c>
    </row>
    <row r="7215" spans="12:16" x14ac:dyDescent="0.3">
      <c r="L7215" s="26">
        <v>7206</v>
      </c>
      <c r="M7215" s="58">
        <v>27269369.312720329</v>
      </c>
      <c r="O7215" s="26">
        <v>7206</v>
      </c>
      <c r="P7215" s="58">
        <v>10515451.321727261</v>
      </c>
    </row>
    <row r="7216" spans="12:16" x14ac:dyDescent="0.3">
      <c r="L7216" s="26">
        <v>7207</v>
      </c>
      <c r="M7216" s="58">
        <v>8434955.1026765201</v>
      </c>
      <c r="O7216" s="26">
        <v>7207</v>
      </c>
      <c r="P7216" s="58">
        <v>8434955.1026765201</v>
      </c>
    </row>
    <row r="7217" spans="12:16" x14ac:dyDescent="0.3">
      <c r="L7217" s="26">
        <v>7208</v>
      </c>
      <c r="M7217" s="58">
        <v>38062083.859558582</v>
      </c>
      <c r="O7217" s="26">
        <v>7208</v>
      </c>
      <c r="P7217" s="58">
        <v>22961809.14264201</v>
      </c>
    </row>
    <row r="7218" spans="12:16" x14ac:dyDescent="0.3">
      <c r="L7218" s="26">
        <v>7209</v>
      </c>
      <c r="M7218" s="58">
        <v>0</v>
      </c>
      <c r="O7218" s="26">
        <v>7209</v>
      </c>
      <c r="P7218" s="58">
        <v>0</v>
      </c>
    </row>
    <row r="7219" spans="12:16" x14ac:dyDescent="0.3">
      <c r="L7219" s="26">
        <v>7210</v>
      </c>
      <c r="M7219" s="58">
        <v>22586247.508537944</v>
      </c>
      <c r="O7219" s="26">
        <v>7210</v>
      </c>
      <c r="P7219" s="58">
        <v>22586247.508537944</v>
      </c>
    </row>
    <row r="7220" spans="12:16" x14ac:dyDescent="0.3">
      <c r="L7220" s="26">
        <v>7211</v>
      </c>
      <c r="M7220" s="58">
        <v>0</v>
      </c>
      <c r="O7220" s="26">
        <v>7211</v>
      </c>
      <c r="P7220" s="58">
        <v>0</v>
      </c>
    </row>
    <row r="7221" spans="12:16" x14ac:dyDescent="0.3">
      <c r="L7221" s="26">
        <v>7212</v>
      </c>
      <c r="M7221" s="58">
        <v>0</v>
      </c>
      <c r="O7221" s="26">
        <v>7212</v>
      </c>
      <c r="P7221" s="58">
        <v>0</v>
      </c>
    </row>
    <row r="7222" spans="12:16" x14ac:dyDescent="0.3">
      <c r="L7222" s="26">
        <v>7213</v>
      </c>
      <c r="M7222" s="58">
        <v>6452716.1795211937</v>
      </c>
      <c r="O7222" s="26">
        <v>7213</v>
      </c>
      <c r="P7222" s="58">
        <v>6452716.1795211937</v>
      </c>
    </row>
    <row r="7223" spans="12:16" x14ac:dyDescent="0.3">
      <c r="L7223" s="26">
        <v>7214</v>
      </c>
      <c r="M7223" s="58">
        <v>31326830.516269393</v>
      </c>
      <c r="O7223" s="26">
        <v>7214</v>
      </c>
      <c r="P7223" s="58">
        <v>11016915.044062862</v>
      </c>
    </row>
    <row r="7224" spans="12:16" x14ac:dyDescent="0.3">
      <c r="L7224" s="26">
        <v>7215</v>
      </c>
      <c r="M7224" s="58">
        <v>0</v>
      </c>
      <c r="O7224" s="26">
        <v>7215</v>
      </c>
      <c r="P7224" s="58">
        <v>0</v>
      </c>
    </row>
    <row r="7225" spans="12:16" x14ac:dyDescent="0.3">
      <c r="L7225" s="26">
        <v>7216</v>
      </c>
      <c r="M7225" s="58">
        <v>13219547.677685156</v>
      </c>
      <c r="O7225" s="26">
        <v>7216</v>
      </c>
      <c r="P7225" s="58">
        <v>13219547.677685156</v>
      </c>
    </row>
    <row r="7226" spans="12:16" x14ac:dyDescent="0.3">
      <c r="L7226" s="26">
        <v>7217</v>
      </c>
      <c r="M7226" s="58">
        <v>0</v>
      </c>
      <c r="O7226" s="26">
        <v>7217</v>
      </c>
      <c r="P7226" s="58">
        <v>0</v>
      </c>
    </row>
    <row r="7227" spans="12:16" x14ac:dyDescent="0.3">
      <c r="L7227" s="26">
        <v>7218</v>
      </c>
      <c r="M7227" s="58">
        <v>0</v>
      </c>
      <c r="O7227" s="26">
        <v>7218</v>
      </c>
      <c r="P7227" s="58">
        <v>0</v>
      </c>
    </row>
    <row r="7228" spans="12:16" x14ac:dyDescent="0.3">
      <c r="L7228" s="26">
        <v>7219</v>
      </c>
      <c r="M7228" s="58">
        <v>0</v>
      </c>
      <c r="O7228" s="26">
        <v>7219</v>
      </c>
      <c r="P7228" s="58">
        <v>0</v>
      </c>
    </row>
    <row r="7229" spans="12:16" x14ac:dyDescent="0.3">
      <c r="L7229" s="26">
        <v>7220</v>
      </c>
      <c r="M7229" s="58">
        <v>11742588.07235695</v>
      </c>
      <c r="O7229" s="26">
        <v>7220</v>
      </c>
      <c r="P7229" s="58">
        <v>0</v>
      </c>
    </row>
    <row r="7230" spans="12:16" x14ac:dyDescent="0.3">
      <c r="L7230" s="26">
        <v>7221</v>
      </c>
      <c r="M7230" s="58">
        <v>18235192.050262231</v>
      </c>
      <c r="O7230" s="26">
        <v>7221</v>
      </c>
      <c r="P7230" s="58">
        <v>18235192.050262231</v>
      </c>
    </row>
    <row r="7231" spans="12:16" x14ac:dyDescent="0.3">
      <c r="L7231" s="26">
        <v>7222</v>
      </c>
      <c r="M7231" s="58">
        <v>0</v>
      </c>
      <c r="O7231" s="26">
        <v>7222</v>
      </c>
      <c r="P7231" s="58">
        <v>0</v>
      </c>
    </row>
    <row r="7232" spans="12:16" x14ac:dyDescent="0.3">
      <c r="L7232" s="26">
        <v>7223</v>
      </c>
      <c r="M7232" s="58">
        <v>0</v>
      </c>
      <c r="O7232" s="26">
        <v>7223</v>
      </c>
      <c r="P7232" s="58">
        <v>0</v>
      </c>
    </row>
    <row r="7233" spans="12:16" x14ac:dyDescent="0.3">
      <c r="L7233" s="26">
        <v>7224</v>
      </c>
      <c r="M7233" s="58">
        <v>0</v>
      </c>
      <c r="O7233" s="26">
        <v>7224</v>
      </c>
      <c r="P7233" s="58">
        <v>0</v>
      </c>
    </row>
    <row r="7234" spans="12:16" x14ac:dyDescent="0.3">
      <c r="L7234" s="26">
        <v>7225</v>
      </c>
      <c r="M7234" s="58">
        <v>13639740.478640486</v>
      </c>
      <c r="O7234" s="26">
        <v>7225</v>
      </c>
      <c r="P7234" s="58">
        <v>13639740.478640486</v>
      </c>
    </row>
    <row r="7235" spans="12:16" x14ac:dyDescent="0.3">
      <c r="L7235" s="26">
        <v>7226</v>
      </c>
      <c r="M7235" s="58">
        <v>0</v>
      </c>
      <c r="O7235" s="26">
        <v>7226</v>
      </c>
      <c r="P7235" s="58">
        <v>0</v>
      </c>
    </row>
    <row r="7236" spans="12:16" x14ac:dyDescent="0.3">
      <c r="L7236" s="26">
        <v>7227</v>
      </c>
      <c r="M7236" s="58">
        <v>19123358.844582003</v>
      </c>
      <c r="O7236" s="26">
        <v>7227</v>
      </c>
      <c r="P7236" s="58">
        <v>19123358.844582003</v>
      </c>
    </row>
    <row r="7237" spans="12:16" x14ac:dyDescent="0.3">
      <c r="L7237" s="26">
        <v>7228</v>
      </c>
      <c r="M7237" s="58">
        <v>26421639.688425161</v>
      </c>
      <c r="O7237" s="26">
        <v>7228</v>
      </c>
      <c r="P7237" s="58">
        <v>26421639.688425161</v>
      </c>
    </row>
    <row r="7238" spans="12:16" x14ac:dyDescent="0.3">
      <c r="L7238" s="26">
        <v>7229</v>
      </c>
      <c r="M7238" s="58">
        <v>0</v>
      </c>
      <c r="O7238" s="26">
        <v>7229</v>
      </c>
      <c r="P7238" s="58">
        <v>0</v>
      </c>
    </row>
    <row r="7239" spans="12:16" x14ac:dyDescent="0.3">
      <c r="L7239" s="26">
        <v>7230</v>
      </c>
      <c r="M7239" s="58">
        <v>39374207.858916335</v>
      </c>
      <c r="O7239" s="26">
        <v>7230</v>
      </c>
      <c r="P7239" s="58">
        <v>25404749.562346675</v>
      </c>
    </row>
    <row r="7240" spans="12:16" x14ac:dyDescent="0.3">
      <c r="L7240" s="26">
        <v>7231</v>
      </c>
      <c r="M7240" s="58">
        <v>11709182.751478191</v>
      </c>
      <c r="O7240" s="26">
        <v>7231</v>
      </c>
      <c r="P7240" s="58">
        <v>11709182.751478191</v>
      </c>
    </row>
    <row r="7241" spans="12:16" x14ac:dyDescent="0.3">
      <c r="L7241" s="26">
        <v>7232</v>
      </c>
      <c r="M7241" s="58">
        <v>0</v>
      </c>
      <c r="O7241" s="26">
        <v>7232</v>
      </c>
      <c r="P7241" s="58">
        <v>0</v>
      </c>
    </row>
    <row r="7242" spans="12:16" x14ac:dyDescent="0.3">
      <c r="L7242" s="26">
        <v>7233</v>
      </c>
      <c r="M7242" s="58">
        <v>0</v>
      </c>
      <c r="O7242" s="26">
        <v>7233</v>
      </c>
      <c r="P7242" s="58">
        <v>0</v>
      </c>
    </row>
    <row r="7243" spans="12:16" x14ac:dyDescent="0.3">
      <c r="L7243" s="26">
        <v>7234</v>
      </c>
      <c r="M7243" s="58">
        <v>25045678.67453675</v>
      </c>
      <c r="O7243" s="26">
        <v>7234</v>
      </c>
      <c r="P7243" s="58">
        <v>25045678.67453675</v>
      </c>
    </row>
    <row r="7244" spans="12:16" x14ac:dyDescent="0.3">
      <c r="L7244" s="26">
        <v>7235</v>
      </c>
      <c r="M7244" s="58">
        <v>0</v>
      </c>
      <c r="O7244" s="26">
        <v>7235</v>
      </c>
      <c r="P7244" s="58">
        <v>0</v>
      </c>
    </row>
    <row r="7245" spans="12:16" x14ac:dyDescent="0.3">
      <c r="L7245" s="26">
        <v>7236</v>
      </c>
      <c r="M7245" s="58">
        <v>32312261.484336074</v>
      </c>
      <c r="O7245" s="26">
        <v>7236</v>
      </c>
      <c r="P7245" s="58">
        <v>32312261.484336074</v>
      </c>
    </row>
    <row r="7246" spans="12:16" x14ac:dyDescent="0.3">
      <c r="L7246" s="26">
        <v>7237</v>
      </c>
      <c r="M7246" s="58">
        <v>10120065.63206267</v>
      </c>
      <c r="O7246" s="26">
        <v>7237</v>
      </c>
      <c r="P7246" s="58">
        <v>10120065.63206267</v>
      </c>
    </row>
    <row r="7247" spans="12:16" x14ac:dyDescent="0.3">
      <c r="L7247" s="26">
        <v>7238</v>
      </c>
      <c r="M7247" s="58">
        <v>0</v>
      </c>
      <c r="O7247" s="26">
        <v>7238</v>
      </c>
      <c r="P7247" s="58">
        <v>0</v>
      </c>
    </row>
    <row r="7248" spans="12:16" x14ac:dyDescent="0.3">
      <c r="L7248" s="26">
        <v>7239</v>
      </c>
      <c r="M7248" s="58">
        <v>11262725.319599725</v>
      </c>
      <c r="O7248" s="26">
        <v>7239</v>
      </c>
      <c r="P7248" s="58">
        <v>11262725.319599725</v>
      </c>
    </row>
    <row r="7249" spans="12:16" x14ac:dyDescent="0.3">
      <c r="L7249" s="26">
        <v>7240</v>
      </c>
      <c r="M7249" s="58">
        <v>13669967.968612226</v>
      </c>
      <c r="O7249" s="26">
        <v>7240</v>
      </c>
      <c r="P7249" s="58">
        <v>13669967.968612226</v>
      </c>
    </row>
    <row r="7250" spans="12:16" x14ac:dyDescent="0.3">
      <c r="L7250" s="26">
        <v>7241</v>
      </c>
      <c r="M7250" s="58">
        <v>0</v>
      </c>
      <c r="O7250" s="26">
        <v>7241</v>
      </c>
      <c r="P7250" s="58">
        <v>0</v>
      </c>
    </row>
    <row r="7251" spans="12:16" x14ac:dyDescent="0.3">
      <c r="L7251" s="26">
        <v>7242</v>
      </c>
      <c r="M7251" s="58">
        <v>11678375.42330231</v>
      </c>
      <c r="O7251" s="26">
        <v>7242</v>
      </c>
      <c r="P7251" s="58">
        <v>0</v>
      </c>
    </row>
    <row r="7252" spans="12:16" x14ac:dyDescent="0.3">
      <c r="L7252" s="26">
        <v>7243</v>
      </c>
      <c r="M7252" s="58">
        <v>6980808.5518937502</v>
      </c>
      <c r="O7252" s="26">
        <v>7243</v>
      </c>
      <c r="P7252" s="58">
        <v>6980808.5518937502</v>
      </c>
    </row>
    <row r="7253" spans="12:16" x14ac:dyDescent="0.3">
      <c r="L7253" s="26">
        <v>7244</v>
      </c>
      <c r="M7253" s="58">
        <v>0</v>
      </c>
      <c r="O7253" s="26">
        <v>7244</v>
      </c>
      <c r="P7253" s="58">
        <v>0</v>
      </c>
    </row>
    <row r="7254" spans="12:16" x14ac:dyDescent="0.3">
      <c r="L7254" s="26">
        <v>7245</v>
      </c>
      <c r="M7254" s="58">
        <v>7686475.4616377484</v>
      </c>
      <c r="O7254" s="26">
        <v>7245</v>
      </c>
      <c r="P7254" s="58">
        <v>7686475.4616377484</v>
      </c>
    </row>
    <row r="7255" spans="12:16" x14ac:dyDescent="0.3">
      <c r="L7255" s="26">
        <v>7246</v>
      </c>
      <c r="M7255" s="58">
        <v>0</v>
      </c>
      <c r="O7255" s="26">
        <v>7246</v>
      </c>
      <c r="P7255" s="58">
        <v>0</v>
      </c>
    </row>
    <row r="7256" spans="12:16" x14ac:dyDescent="0.3">
      <c r="L7256" s="26">
        <v>7247</v>
      </c>
      <c r="M7256" s="58">
        <v>25911943.596086908</v>
      </c>
      <c r="O7256" s="26">
        <v>7247</v>
      </c>
      <c r="P7256" s="58">
        <v>25911943.596086908</v>
      </c>
    </row>
    <row r="7257" spans="12:16" x14ac:dyDescent="0.3">
      <c r="L7257" s="26">
        <v>7248</v>
      </c>
      <c r="M7257" s="58">
        <v>31865210.253309131</v>
      </c>
      <c r="O7257" s="26">
        <v>7248</v>
      </c>
      <c r="P7257" s="58">
        <v>31865210.253309131</v>
      </c>
    </row>
    <row r="7258" spans="12:16" x14ac:dyDescent="0.3">
      <c r="L7258" s="26">
        <v>7249</v>
      </c>
      <c r="M7258" s="58">
        <v>0</v>
      </c>
      <c r="O7258" s="26">
        <v>7249</v>
      </c>
      <c r="P7258" s="58">
        <v>0</v>
      </c>
    </row>
    <row r="7259" spans="12:16" x14ac:dyDescent="0.3">
      <c r="L7259" s="26">
        <v>7250</v>
      </c>
      <c r="M7259" s="58">
        <v>32682260.594262518</v>
      </c>
      <c r="O7259" s="26">
        <v>7250</v>
      </c>
      <c r="P7259" s="58">
        <v>32682260.594262518</v>
      </c>
    </row>
    <row r="7260" spans="12:16" x14ac:dyDescent="0.3">
      <c r="L7260" s="26">
        <v>7251</v>
      </c>
      <c r="M7260" s="58">
        <v>0</v>
      </c>
      <c r="O7260" s="26">
        <v>7251</v>
      </c>
      <c r="P7260" s="58">
        <v>0</v>
      </c>
    </row>
    <row r="7261" spans="12:16" x14ac:dyDescent="0.3">
      <c r="L7261" s="26">
        <v>7252</v>
      </c>
      <c r="M7261" s="58">
        <v>0</v>
      </c>
      <c r="O7261" s="26">
        <v>7252</v>
      </c>
      <c r="P7261" s="58">
        <v>0</v>
      </c>
    </row>
    <row r="7262" spans="12:16" x14ac:dyDescent="0.3">
      <c r="L7262" s="26">
        <v>7253</v>
      </c>
      <c r="M7262" s="58">
        <v>0</v>
      </c>
      <c r="O7262" s="26">
        <v>7253</v>
      </c>
      <c r="P7262" s="58">
        <v>0</v>
      </c>
    </row>
    <row r="7263" spans="12:16" x14ac:dyDescent="0.3">
      <c r="L7263" s="26">
        <v>7254</v>
      </c>
      <c r="M7263" s="58">
        <v>0</v>
      </c>
      <c r="O7263" s="26">
        <v>7254</v>
      </c>
      <c r="P7263" s="58">
        <v>0</v>
      </c>
    </row>
    <row r="7264" spans="12:16" x14ac:dyDescent="0.3">
      <c r="L7264" s="26">
        <v>7255</v>
      </c>
      <c r="M7264" s="58">
        <v>9743104.2099875081</v>
      </c>
      <c r="O7264" s="26">
        <v>7255</v>
      </c>
      <c r="P7264" s="58">
        <v>9743104.2099875081</v>
      </c>
    </row>
    <row r="7265" spans="12:16" x14ac:dyDescent="0.3">
      <c r="L7265" s="26">
        <v>7256</v>
      </c>
      <c r="M7265" s="58">
        <v>25502068.570437834</v>
      </c>
      <c r="O7265" s="26">
        <v>7256</v>
      </c>
      <c r="P7265" s="58">
        <v>25502068.570437834</v>
      </c>
    </row>
    <row r="7266" spans="12:16" x14ac:dyDescent="0.3">
      <c r="L7266" s="26">
        <v>7257</v>
      </c>
      <c r="M7266" s="58">
        <v>9314365.9134821966</v>
      </c>
      <c r="O7266" s="26">
        <v>7257</v>
      </c>
      <c r="P7266" s="58">
        <v>0</v>
      </c>
    </row>
    <row r="7267" spans="12:16" x14ac:dyDescent="0.3">
      <c r="L7267" s="26">
        <v>7258</v>
      </c>
      <c r="M7267" s="58">
        <v>26533845.546007071</v>
      </c>
      <c r="O7267" s="26">
        <v>7258</v>
      </c>
      <c r="P7267" s="58">
        <v>26533845.546007071</v>
      </c>
    </row>
    <row r="7268" spans="12:16" x14ac:dyDescent="0.3">
      <c r="L7268" s="26">
        <v>7259</v>
      </c>
      <c r="M7268" s="58">
        <v>5559604.1468236418</v>
      </c>
      <c r="O7268" s="26">
        <v>7259</v>
      </c>
      <c r="P7268" s="58">
        <v>5559604.1468236418</v>
      </c>
    </row>
    <row r="7269" spans="12:16" x14ac:dyDescent="0.3">
      <c r="L7269" s="26">
        <v>7260</v>
      </c>
      <c r="M7269" s="58">
        <v>0</v>
      </c>
      <c r="O7269" s="26">
        <v>7260</v>
      </c>
      <c r="P7269" s="58">
        <v>0</v>
      </c>
    </row>
    <row r="7270" spans="12:16" x14ac:dyDescent="0.3">
      <c r="L7270" s="26">
        <v>7261</v>
      </c>
      <c r="M7270" s="58">
        <v>13861034.909864569</v>
      </c>
      <c r="O7270" s="26">
        <v>7261</v>
      </c>
      <c r="P7270" s="58">
        <v>13861034.909864569</v>
      </c>
    </row>
    <row r="7271" spans="12:16" x14ac:dyDescent="0.3">
      <c r="L7271" s="26">
        <v>7262</v>
      </c>
      <c r="M7271" s="58">
        <v>0</v>
      </c>
      <c r="O7271" s="26">
        <v>7262</v>
      </c>
      <c r="P7271" s="58">
        <v>0</v>
      </c>
    </row>
    <row r="7272" spans="12:16" x14ac:dyDescent="0.3">
      <c r="L7272" s="26">
        <v>7263</v>
      </c>
      <c r="M7272" s="58">
        <v>0</v>
      </c>
      <c r="O7272" s="26">
        <v>7263</v>
      </c>
      <c r="P7272" s="58">
        <v>0</v>
      </c>
    </row>
    <row r="7273" spans="12:16" x14ac:dyDescent="0.3">
      <c r="L7273" s="26">
        <v>7264</v>
      </c>
      <c r="M7273" s="58">
        <v>10175341.312182212</v>
      </c>
      <c r="O7273" s="26">
        <v>7264</v>
      </c>
      <c r="P7273" s="58">
        <v>10175341.312182212</v>
      </c>
    </row>
    <row r="7274" spans="12:16" x14ac:dyDescent="0.3">
      <c r="L7274" s="26">
        <v>7265</v>
      </c>
      <c r="M7274" s="58">
        <v>30525972.329143986</v>
      </c>
      <c r="O7274" s="26">
        <v>7265</v>
      </c>
      <c r="P7274" s="58">
        <v>30525972.329143986</v>
      </c>
    </row>
    <row r="7275" spans="12:16" x14ac:dyDescent="0.3">
      <c r="L7275" s="26">
        <v>7266</v>
      </c>
      <c r="M7275" s="58">
        <v>0</v>
      </c>
      <c r="O7275" s="26">
        <v>7266</v>
      </c>
      <c r="P7275" s="58">
        <v>0</v>
      </c>
    </row>
    <row r="7276" spans="12:16" x14ac:dyDescent="0.3">
      <c r="L7276" s="26">
        <v>7267</v>
      </c>
      <c r="M7276" s="58">
        <v>0</v>
      </c>
      <c r="O7276" s="26">
        <v>7267</v>
      </c>
      <c r="P7276" s="58">
        <v>0</v>
      </c>
    </row>
    <row r="7277" spans="12:16" x14ac:dyDescent="0.3">
      <c r="L7277" s="26">
        <v>7268</v>
      </c>
      <c r="M7277" s="58">
        <v>0</v>
      </c>
      <c r="O7277" s="26">
        <v>7268</v>
      </c>
      <c r="P7277" s="58">
        <v>0</v>
      </c>
    </row>
    <row r="7278" spans="12:16" x14ac:dyDescent="0.3">
      <c r="L7278" s="26">
        <v>7269</v>
      </c>
      <c r="M7278" s="58">
        <v>23569767.473148204</v>
      </c>
      <c r="O7278" s="26">
        <v>7269</v>
      </c>
      <c r="P7278" s="58">
        <v>23569767.473148204</v>
      </c>
    </row>
    <row r="7279" spans="12:16" x14ac:dyDescent="0.3">
      <c r="L7279" s="26">
        <v>7270</v>
      </c>
      <c r="M7279" s="58">
        <v>26376845.728382505</v>
      </c>
      <c r="O7279" s="26">
        <v>7270</v>
      </c>
      <c r="P7279" s="58">
        <v>26376845.728382505</v>
      </c>
    </row>
    <row r="7280" spans="12:16" x14ac:dyDescent="0.3">
      <c r="L7280" s="26">
        <v>7271</v>
      </c>
      <c r="M7280" s="58">
        <v>13538305.968271539</v>
      </c>
      <c r="O7280" s="26">
        <v>7271</v>
      </c>
      <c r="P7280" s="58">
        <v>13538305.968271539</v>
      </c>
    </row>
    <row r="7281" spans="12:16" x14ac:dyDescent="0.3">
      <c r="L7281" s="26">
        <v>7272</v>
      </c>
      <c r="M7281" s="58">
        <v>20690709.899900872</v>
      </c>
      <c r="O7281" s="26">
        <v>7272</v>
      </c>
      <c r="P7281" s="58">
        <v>13094898.938716417</v>
      </c>
    </row>
    <row r="7282" spans="12:16" x14ac:dyDescent="0.3">
      <c r="L7282" s="26">
        <v>7273</v>
      </c>
      <c r="M7282" s="58">
        <v>10266142.507167155</v>
      </c>
      <c r="O7282" s="26">
        <v>7273</v>
      </c>
      <c r="P7282" s="58">
        <v>10266142.507167155</v>
      </c>
    </row>
    <row r="7283" spans="12:16" x14ac:dyDescent="0.3">
      <c r="L7283" s="26">
        <v>7274</v>
      </c>
      <c r="M7283" s="58">
        <v>17906429.958732959</v>
      </c>
      <c r="O7283" s="26">
        <v>7274</v>
      </c>
      <c r="P7283" s="58">
        <v>17906429.958732959</v>
      </c>
    </row>
    <row r="7284" spans="12:16" x14ac:dyDescent="0.3">
      <c r="L7284" s="26">
        <v>7275</v>
      </c>
      <c r="M7284" s="58">
        <v>17924802.298963096</v>
      </c>
      <c r="O7284" s="26">
        <v>7275</v>
      </c>
      <c r="P7284" s="58">
        <v>17924802.298963096</v>
      </c>
    </row>
    <row r="7285" spans="12:16" x14ac:dyDescent="0.3">
      <c r="L7285" s="26">
        <v>7276</v>
      </c>
      <c r="M7285" s="58">
        <v>35365872.886957064</v>
      </c>
      <c r="O7285" s="26">
        <v>7276</v>
      </c>
      <c r="P7285" s="58">
        <v>35365872.886957064</v>
      </c>
    </row>
    <row r="7286" spans="12:16" x14ac:dyDescent="0.3">
      <c r="L7286" s="26">
        <v>7277</v>
      </c>
      <c r="M7286" s="58">
        <v>0</v>
      </c>
      <c r="O7286" s="26">
        <v>7277</v>
      </c>
      <c r="P7286" s="58">
        <v>0</v>
      </c>
    </row>
    <row r="7287" spans="12:16" x14ac:dyDescent="0.3">
      <c r="L7287" s="26">
        <v>7278</v>
      </c>
      <c r="M7287" s="58">
        <v>8981415.8054980617</v>
      </c>
      <c r="O7287" s="26">
        <v>7278</v>
      </c>
      <c r="P7287" s="58">
        <v>8981415.8054980617</v>
      </c>
    </row>
    <row r="7288" spans="12:16" x14ac:dyDescent="0.3">
      <c r="L7288" s="26">
        <v>7279</v>
      </c>
      <c r="M7288" s="58">
        <v>0</v>
      </c>
      <c r="O7288" s="26">
        <v>7279</v>
      </c>
      <c r="P7288" s="58">
        <v>0</v>
      </c>
    </row>
    <row r="7289" spans="12:16" x14ac:dyDescent="0.3">
      <c r="L7289" s="26">
        <v>7280</v>
      </c>
      <c r="M7289" s="58">
        <v>34605543.081179395</v>
      </c>
      <c r="O7289" s="26">
        <v>7280</v>
      </c>
      <c r="P7289" s="58">
        <v>21648219.025663778</v>
      </c>
    </row>
    <row r="7290" spans="12:16" x14ac:dyDescent="0.3">
      <c r="L7290" s="26">
        <v>7281</v>
      </c>
      <c r="M7290" s="58">
        <v>9584870.7973028198</v>
      </c>
      <c r="O7290" s="26">
        <v>7281</v>
      </c>
      <c r="P7290" s="58">
        <v>9584870.7973028198</v>
      </c>
    </row>
    <row r="7291" spans="12:16" x14ac:dyDescent="0.3">
      <c r="L7291" s="26">
        <v>7282</v>
      </c>
      <c r="M7291" s="58">
        <v>22329858.457295801</v>
      </c>
      <c r="O7291" s="26">
        <v>7282</v>
      </c>
      <c r="P7291" s="58">
        <v>22329858.457295801</v>
      </c>
    </row>
    <row r="7292" spans="12:16" x14ac:dyDescent="0.3">
      <c r="L7292" s="26">
        <v>7283</v>
      </c>
      <c r="M7292" s="58">
        <v>0</v>
      </c>
      <c r="O7292" s="26">
        <v>7283</v>
      </c>
      <c r="P7292" s="58">
        <v>0</v>
      </c>
    </row>
    <row r="7293" spans="12:16" x14ac:dyDescent="0.3">
      <c r="L7293" s="26">
        <v>7284</v>
      </c>
      <c r="M7293" s="58">
        <v>53613647.58077535</v>
      </c>
      <c r="O7293" s="26">
        <v>7284</v>
      </c>
      <c r="P7293" s="58">
        <v>14224210.62146276</v>
      </c>
    </row>
    <row r="7294" spans="12:16" x14ac:dyDescent="0.3">
      <c r="L7294" s="26">
        <v>7285</v>
      </c>
      <c r="M7294" s="58">
        <v>27205092.419153132</v>
      </c>
      <c r="O7294" s="26">
        <v>7285</v>
      </c>
      <c r="P7294" s="58">
        <v>17357687.517280985</v>
      </c>
    </row>
    <row r="7295" spans="12:16" x14ac:dyDescent="0.3">
      <c r="L7295" s="26">
        <v>7286</v>
      </c>
      <c r="M7295" s="58">
        <v>13791476.379101131</v>
      </c>
      <c r="O7295" s="26">
        <v>7286</v>
      </c>
      <c r="P7295" s="58">
        <v>13791476.379101131</v>
      </c>
    </row>
    <row r="7296" spans="12:16" x14ac:dyDescent="0.3">
      <c r="L7296" s="26">
        <v>7287</v>
      </c>
      <c r="M7296" s="58">
        <v>0</v>
      </c>
      <c r="O7296" s="26">
        <v>7287</v>
      </c>
      <c r="P7296" s="58">
        <v>0</v>
      </c>
    </row>
    <row r="7297" spans="12:16" x14ac:dyDescent="0.3">
      <c r="L7297" s="26">
        <v>7288</v>
      </c>
      <c r="M7297" s="58">
        <v>0</v>
      </c>
      <c r="O7297" s="26">
        <v>7288</v>
      </c>
      <c r="P7297" s="58">
        <v>0</v>
      </c>
    </row>
    <row r="7298" spans="12:16" x14ac:dyDescent="0.3">
      <c r="L7298" s="26">
        <v>7289</v>
      </c>
      <c r="M7298" s="58">
        <v>7453510.270980346</v>
      </c>
      <c r="O7298" s="26">
        <v>7289</v>
      </c>
      <c r="P7298" s="58">
        <v>0</v>
      </c>
    </row>
    <row r="7299" spans="12:16" x14ac:dyDescent="0.3">
      <c r="L7299" s="26">
        <v>7290</v>
      </c>
      <c r="M7299" s="58">
        <v>40066111.421235166</v>
      </c>
      <c r="O7299" s="26">
        <v>7290</v>
      </c>
      <c r="P7299" s="58">
        <v>9465403.5996824801</v>
      </c>
    </row>
    <row r="7300" spans="12:16" x14ac:dyDescent="0.3">
      <c r="L7300" s="26">
        <v>7291</v>
      </c>
      <c r="M7300" s="58">
        <v>7049674.3751580464</v>
      </c>
      <c r="O7300" s="26">
        <v>7291</v>
      </c>
      <c r="P7300" s="58">
        <v>7049674.3751580464</v>
      </c>
    </row>
    <row r="7301" spans="12:16" x14ac:dyDescent="0.3">
      <c r="L7301" s="26">
        <v>7292</v>
      </c>
      <c r="M7301" s="58">
        <v>0</v>
      </c>
      <c r="O7301" s="26">
        <v>7292</v>
      </c>
      <c r="P7301" s="58">
        <v>0</v>
      </c>
    </row>
    <row r="7302" spans="12:16" x14ac:dyDescent="0.3">
      <c r="L7302" s="26">
        <v>7293</v>
      </c>
      <c r="M7302" s="58">
        <v>0</v>
      </c>
      <c r="O7302" s="26">
        <v>7293</v>
      </c>
      <c r="P7302" s="58">
        <v>0</v>
      </c>
    </row>
    <row r="7303" spans="12:16" x14ac:dyDescent="0.3">
      <c r="L7303" s="26">
        <v>7294</v>
      </c>
      <c r="M7303" s="58">
        <v>22722650.296924923</v>
      </c>
      <c r="O7303" s="26">
        <v>7294</v>
      </c>
      <c r="P7303" s="58">
        <v>22722650.296924923</v>
      </c>
    </row>
    <row r="7304" spans="12:16" x14ac:dyDescent="0.3">
      <c r="L7304" s="26">
        <v>7295</v>
      </c>
      <c r="M7304" s="58">
        <v>0</v>
      </c>
      <c r="O7304" s="26">
        <v>7295</v>
      </c>
      <c r="P7304" s="58">
        <v>0</v>
      </c>
    </row>
    <row r="7305" spans="12:16" x14ac:dyDescent="0.3">
      <c r="L7305" s="26">
        <v>7296</v>
      </c>
      <c r="M7305" s="58">
        <v>0</v>
      </c>
      <c r="O7305" s="26">
        <v>7296</v>
      </c>
      <c r="P7305" s="58">
        <v>0</v>
      </c>
    </row>
    <row r="7306" spans="12:16" x14ac:dyDescent="0.3">
      <c r="L7306" s="26">
        <v>7297</v>
      </c>
      <c r="M7306" s="58">
        <v>0</v>
      </c>
      <c r="O7306" s="26">
        <v>7297</v>
      </c>
      <c r="P7306" s="58">
        <v>0</v>
      </c>
    </row>
    <row r="7307" spans="12:16" x14ac:dyDescent="0.3">
      <c r="L7307" s="26">
        <v>7298</v>
      </c>
      <c r="M7307" s="58">
        <v>10621704.416302171</v>
      </c>
      <c r="O7307" s="26">
        <v>7298</v>
      </c>
      <c r="P7307" s="58">
        <v>10621704.416302171</v>
      </c>
    </row>
    <row r="7308" spans="12:16" x14ac:dyDescent="0.3">
      <c r="L7308" s="26">
        <v>7299</v>
      </c>
      <c r="M7308" s="58">
        <v>0</v>
      </c>
      <c r="O7308" s="26">
        <v>7299</v>
      </c>
      <c r="P7308" s="58">
        <v>0</v>
      </c>
    </row>
    <row r="7309" spans="12:16" x14ac:dyDescent="0.3">
      <c r="L7309" s="26">
        <v>7300</v>
      </c>
      <c r="M7309" s="58">
        <v>12541410.903690157</v>
      </c>
      <c r="O7309" s="26">
        <v>7300</v>
      </c>
      <c r="P7309" s="58">
        <v>0</v>
      </c>
    </row>
    <row r="7310" spans="12:16" x14ac:dyDescent="0.3">
      <c r="L7310" s="26">
        <v>7301</v>
      </c>
      <c r="M7310" s="58">
        <v>8034700.0641145343</v>
      </c>
      <c r="O7310" s="26">
        <v>7301</v>
      </c>
      <c r="P7310" s="58">
        <v>8034700.0641145343</v>
      </c>
    </row>
    <row r="7311" spans="12:16" x14ac:dyDescent="0.3">
      <c r="L7311" s="26">
        <v>7302</v>
      </c>
      <c r="M7311" s="58">
        <v>9608463.7231860384</v>
      </c>
      <c r="O7311" s="26">
        <v>7302</v>
      </c>
      <c r="P7311" s="58">
        <v>9608463.7231860384</v>
      </c>
    </row>
    <row r="7312" spans="12:16" x14ac:dyDescent="0.3">
      <c r="L7312" s="26">
        <v>7303</v>
      </c>
      <c r="M7312" s="58">
        <v>10624546.485290674</v>
      </c>
      <c r="O7312" s="26">
        <v>7303</v>
      </c>
      <c r="P7312" s="58">
        <v>10624546.485290674</v>
      </c>
    </row>
    <row r="7313" spans="12:16" x14ac:dyDescent="0.3">
      <c r="L7313" s="26">
        <v>7304</v>
      </c>
      <c r="M7313" s="58">
        <v>0</v>
      </c>
      <c r="O7313" s="26">
        <v>7304</v>
      </c>
      <c r="P7313" s="58">
        <v>0</v>
      </c>
    </row>
    <row r="7314" spans="12:16" x14ac:dyDescent="0.3">
      <c r="L7314" s="26">
        <v>7305</v>
      </c>
      <c r="M7314" s="58">
        <v>12460534.068917358</v>
      </c>
      <c r="O7314" s="26">
        <v>7305</v>
      </c>
      <c r="P7314" s="58">
        <v>12460534.068917358</v>
      </c>
    </row>
    <row r="7315" spans="12:16" x14ac:dyDescent="0.3">
      <c r="L7315" s="26">
        <v>7306</v>
      </c>
      <c r="M7315" s="58">
        <v>0</v>
      </c>
      <c r="O7315" s="26">
        <v>7306</v>
      </c>
      <c r="P7315" s="58">
        <v>0</v>
      </c>
    </row>
    <row r="7316" spans="12:16" x14ac:dyDescent="0.3">
      <c r="L7316" s="26">
        <v>7307</v>
      </c>
      <c r="M7316" s="58">
        <v>0</v>
      </c>
      <c r="O7316" s="26">
        <v>7307</v>
      </c>
      <c r="P7316" s="58">
        <v>0</v>
      </c>
    </row>
    <row r="7317" spans="12:16" x14ac:dyDescent="0.3">
      <c r="L7317" s="26">
        <v>7308</v>
      </c>
      <c r="M7317" s="58">
        <v>0</v>
      </c>
      <c r="O7317" s="26">
        <v>7308</v>
      </c>
      <c r="P7317" s="58">
        <v>0</v>
      </c>
    </row>
    <row r="7318" spans="12:16" x14ac:dyDescent="0.3">
      <c r="L7318" s="26">
        <v>7309</v>
      </c>
      <c r="M7318" s="58">
        <v>0</v>
      </c>
      <c r="O7318" s="26">
        <v>7309</v>
      </c>
      <c r="P7318" s="58">
        <v>0</v>
      </c>
    </row>
    <row r="7319" spans="12:16" x14ac:dyDescent="0.3">
      <c r="L7319" s="26">
        <v>7310</v>
      </c>
      <c r="M7319" s="58">
        <v>0</v>
      </c>
      <c r="O7319" s="26">
        <v>7310</v>
      </c>
      <c r="P7319" s="58">
        <v>0</v>
      </c>
    </row>
    <row r="7320" spans="12:16" x14ac:dyDescent="0.3">
      <c r="L7320" s="26">
        <v>7311</v>
      </c>
      <c r="M7320" s="58">
        <v>0</v>
      </c>
      <c r="O7320" s="26">
        <v>7311</v>
      </c>
      <c r="P7320" s="58">
        <v>0</v>
      </c>
    </row>
    <row r="7321" spans="12:16" x14ac:dyDescent="0.3">
      <c r="L7321" s="26">
        <v>7312</v>
      </c>
      <c r="M7321" s="58">
        <v>13581826.477526117</v>
      </c>
      <c r="O7321" s="26">
        <v>7312</v>
      </c>
      <c r="P7321" s="58">
        <v>0</v>
      </c>
    </row>
    <row r="7322" spans="12:16" x14ac:dyDescent="0.3">
      <c r="L7322" s="26">
        <v>7313</v>
      </c>
      <c r="M7322" s="58">
        <v>0</v>
      </c>
      <c r="O7322" s="26">
        <v>7313</v>
      </c>
      <c r="P7322" s="58">
        <v>0</v>
      </c>
    </row>
    <row r="7323" spans="12:16" x14ac:dyDescent="0.3">
      <c r="L7323" s="26">
        <v>7314</v>
      </c>
      <c r="M7323" s="58">
        <v>18965404.106846381</v>
      </c>
      <c r="O7323" s="26">
        <v>7314</v>
      </c>
      <c r="P7323" s="58">
        <v>18965404.106846381</v>
      </c>
    </row>
    <row r="7324" spans="12:16" x14ac:dyDescent="0.3">
      <c r="L7324" s="26">
        <v>7315</v>
      </c>
      <c r="M7324" s="58">
        <v>10421716.140732514</v>
      </c>
      <c r="O7324" s="26">
        <v>7315</v>
      </c>
      <c r="P7324" s="58">
        <v>10421716.140732514</v>
      </c>
    </row>
    <row r="7325" spans="12:16" x14ac:dyDescent="0.3">
      <c r="L7325" s="26">
        <v>7316</v>
      </c>
      <c r="M7325" s="58">
        <v>6341744.8500415264</v>
      </c>
      <c r="O7325" s="26">
        <v>7316</v>
      </c>
      <c r="P7325" s="58">
        <v>6341744.8500415264</v>
      </c>
    </row>
    <row r="7326" spans="12:16" x14ac:dyDescent="0.3">
      <c r="L7326" s="26">
        <v>7317</v>
      </c>
      <c r="M7326" s="58">
        <v>21866634.401686631</v>
      </c>
      <c r="O7326" s="26">
        <v>7317</v>
      </c>
      <c r="P7326" s="58">
        <v>13199638.743510015</v>
      </c>
    </row>
    <row r="7327" spans="12:16" x14ac:dyDescent="0.3">
      <c r="L7327" s="26">
        <v>7318</v>
      </c>
      <c r="M7327" s="58">
        <v>0</v>
      </c>
      <c r="O7327" s="26">
        <v>7318</v>
      </c>
      <c r="P7327" s="58">
        <v>0</v>
      </c>
    </row>
    <row r="7328" spans="12:16" x14ac:dyDescent="0.3">
      <c r="L7328" s="26">
        <v>7319</v>
      </c>
      <c r="M7328" s="58">
        <v>0</v>
      </c>
      <c r="O7328" s="26">
        <v>7319</v>
      </c>
      <c r="P7328" s="58">
        <v>0</v>
      </c>
    </row>
    <row r="7329" spans="12:16" x14ac:dyDescent="0.3">
      <c r="L7329" s="26">
        <v>7320</v>
      </c>
      <c r="M7329" s="58">
        <v>0</v>
      </c>
      <c r="O7329" s="26">
        <v>7320</v>
      </c>
      <c r="P7329" s="58">
        <v>0</v>
      </c>
    </row>
    <row r="7330" spans="12:16" x14ac:dyDescent="0.3">
      <c r="L7330" s="26">
        <v>7321</v>
      </c>
      <c r="M7330" s="58">
        <v>6003325.7795550413</v>
      </c>
      <c r="O7330" s="26">
        <v>7321</v>
      </c>
      <c r="P7330" s="58">
        <v>0</v>
      </c>
    </row>
    <row r="7331" spans="12:16" x14ac:dyDescent="0.3">
      <c r="L7331" s="26">
        <v>7322</v>
      </c>
      <c r="M7331" s="58">
        <v>18319176.372883555</v>
      </c>
      <c r="O7331" s="26">
        <v>7322</v>
      </c>
      <c r="P7331" s="58">
        <v>18319176.372883555</v>
      </c>
    </row>
    <row r="7332" spans="12:16" x14ac:dyDescent="0.3">
      <c r="L7332" s="26">
        <v>7323</v>
      </c>
      <c r="M7332" s="58">
        <v>26032708.474713992</v>
      </c>
      <c r="O7332" s="26">
        <v>7323</v>
      </c>
      <c r="P7332" s="58">
        <v>26032708.474713992</v>
      </c>
    </row>
    <row r="7333" spans="12:16" x14ac:dyDescent="0.3">
      <c r="L7333" s="26">
        <v>7324</v>
      </c>
      <c r="M7333" s="58">
        <v>0</v>
      </c>
      <c r="O7333" s="26">
        <v>7324</v>
      </c>
      <c r="P7333" s="58">
        <v>0</v>
      </c>
    </row>
    <row r="7334" spans="12:16" x14ac:dyDescent="0.3">
      <c r="L7334" s="26">
        <v>7325</v>
      </c>
      <c r="M7334" s="58">
        <v>0</v>
      </c>
      <c r="O7334" s="26">
        <v>7325</v>
      </c>
      <c r="P7334" s="58">
        <v>0</v>
      </c>
    </row>
    <row r="7335" spans="12:16" x14ac:dyDescent="0.3">
      <c r="L7335" s="26">
        <v>7326</v>
      </c>
      <c r="M7335" s="58">
        <v>0</v>
      </c>
      <c r="O7335" s="26">
        <v>7326</v>
      </c>
      <c r="P7335" s="58">
        <v>0</v>
      </c>
    </row>
    <row r="7336" spans="12:16" x14ac:dyDescent="0.3">
      <c r="L7336" s="26">
        <v>7327</v>
      </c>
      <c r="M7336" s="58">
        <v>0</v>
      </c>
      <c r="O7336" s="26">
        <v>7327</v>
      </c>
      <c r="P7336" s="58">
        <v>0</v>
      </c>
    </row>
    <row r="7337" spans="12:16" x14ac:dyDescent="0.3">
      <c r="L7337" s="26">
        <v>7328</v>
      </c>
      <c r="M7337" s="58">
        <v>0</v>
      </c>
      <c r="O7337" s="26">
        <v>7328</v>
      </c>
      <c r="P7337" s="58">
        <v>0</v>
      </c>
    </row>
    <row r="7338" spans="12:16" x14ac:dyDescent="0.3">
      <c r="L7338" s="26">
        <v>7329</v>
      </c>
      <c r="M7338" s="58">
        <v>0</v>
      </c>
      <c r="O7338" s="26">
        <v>7329</v>
      </c>
      <c r="P7338" s="58">
        <v>0</v>
      </c>
    </row>
    <row r="7339" spans="12:16" x14ac:dyDescent="0.3">
      <c r="L7339" s="26">
        <v>7330</v>
      </c>
      <c r="M7339" s="58">
        <v>23262017.505734224</v>
      </c>
      <c r="O7339" s="26">
        <v>7330</v>
      </c>
      <c r="P7339" s="58">
        <v>0</v>
      </c>
    </row>
    <row r="7340" spans="12:16" x14ac:dyDescent="0.3">
      <c r="L7340" s="26">
        <v>7331</v>
      </c>
      <c r="M7340" s="58">
        <v>0</v>
      </c>
      <c r="O7340" s="26">
        <v>7331</v>
      </c>
      <c r="P7340" s="58">
        <v>0</v>
      </c>
    </row>
    <row r="7341" spans="12:16" x14ac:dyDescent="0.3">
      <c r="L7341" s="26">
        <v>7332</v>
      </c>
      <c r="M7341" s="58">
        <v>0</v>
      </c>
      <c r="O7341" s="26">
        <v>7332</v>
      </c>
      <c r="P7341" s="58">
        <v>0</v>
      </c>
    </row>
    <row r="7342" spans="12:16" x14ac:dyDescent="0.3">
      <c r="L7342" s="26">
        <v>7333</v>
      </c>
      <c r="M7342" s="58">
        <v>0</v>
      </c>
      <c r="O7342" s="26">
        <v>7333</v>
      </c>
      <c r="P7342" s="58">
        <v>0</v>
      </c>
    </row>
    <row r="7343" spans="12:16" x14ac:dyDescent="0.3">
      <c r="L7343" s="26">
        <v>7334</v>
      </c>
      <c r="M7343" s="58">
        <v>0</v>
      </c>
      <c r="O7343" s="26">
        <v>7334</v>
      </c>
      <c r="P7343" s="58">
        <v>0</v>
      </c>
    </row>
    <row r="7344" spans="12:16" x14ac:dyDescent="0.3">
      <c r="L7344" s="26">
        <v>7335</v>
      </c>
      <c r="M7344" s="58">
        <v>0</v>
      </c>
      <c r="O7344" s="26">
        <v>7335</v>
      </c>
      <c r="P7344" s="58">
        <v>0</v>
      </c>
    </row>
    <row r="7345" spans="12:16" x14ac:dyDescent="0.3">
      <c r="L7345" s="26">
        <v>7336</v>
      </c>
      <c r="M7345" s="58">
        <v>10435828.676774617</v>
      </c>
      <c r="O7345" s="26">
        <v>7336</v>
      </c>
      <c r="P7345" s="58">
        <v>10435828.676774617</v>
      </c>
    </row>
    <row r="7346" spans="12:16" x14ac:dyDescent="0.3">
      <c r="L7346" s="26">
        <v>7337</v>
      </c>
      <c r="M7346" s="58">
        <v>7900053.1801318116</v>
      </c>
      <c r="O7346" s="26">
        <v>7337</v>
      </c>
      <c r="P7346" s="58">
        <v>0</v>
      </c>
    </row>
    <row r="7347" spans="12:16" x14ac:dyDescent="0.3">
      <c r="L7347" s="26">
        <v>7338</v>
      </c>
      <c r="M7347" s="58">
        <v>18369630.554495074</v>
      </c>
      <c r="O7347" s="26">
        <v>7338</v>
      </c>
      <c r="P7347" s="58">
        <v>18369630.554495074</v>
      </c>
    </row>
    <row r="7348" spans="12:16" x14ac:dyDescent="0.3">
      <c r="L7348" s="26">
        <v>7339</v>
      </c>
      <c r="M7348" s="58">
        <v>21283010.614251513</v>
      </c>
      <c r="O7348" s="26">
        <v>7339</v>
      </c>
      <c r="P7348" s="58">
        <v>21283010.614251513</v>
      </c>
    </row>
    <row r="7349" spans="12:16" x14ac:dyDescent="0.3">
      <c r="L7349" s="26">
        <v>7340</v>
      </c>
      <c r="M7349" s="58">
        <v>0</v>
      </c>
      <c r="O7349" s="26">
        <v>7340</v>
      </c>
      <c r="P7349" s="58">
        <v>0</v>
      </c>
    </row>
    <row r="7350" spans="12:16" x14ac:dyDescent="0.3">
      <c r="L7350" s="26">
        <v>7341</v>
      </c>
      <c r="M7350" s="58">
        <v>0</v>
      </c>
      <c r="O7350" s="26">
        <v>7341</v>
      </c>
      <c r="P7350" s="58">
        <v>0</v>
      </c>
    </row>
    <row r="7351" spans="12:16" x14ac:dyDescent="0.3">
      <c r="L7351" s="26">
        <v>7342</v>
      </c>
      <c r="M7351" s="58">
        <v>0</v>
      </c>
      <c r="O7351" s="26">
        <v>7342</v>
      </c>
      <c r="P7351" s="58">
        <v>0</v>
      </c>
    </row>
    <row r="7352" spans="12:16" x14ac:dyDescent="0.3">
      <c r="L7352" s="26">
        <v>7343</v>
      </c>
      <c r="M7352" s="58">
        <v>6042994.441374789</v>
      </c>
      <c r="O7352" s="26">
        <v>7343</v>
      </c>
      <c r="P7352" s="58">
        <v>6042994.441374789</v>
      </c>
    </row>
    <row r="7353" spans="12:16" x14ac:dyDescent="0.3">
      <c r="L7353" s="26">
        <v>7344</v>
      </c>
      <c r="M7353" s="58">
        <v>13815506.32569208</v>
      </c>
      <c r="O7353" s="26">
        <v>7344</v>
      </c>
      <c r="P7353" s="58">
        <v>13815506.32569208</v>
      </c>
    </row>
    <row r="7354" spans="12:16" x14ac:dyDescent="0.3">
      <c r="L7354" s="26">
        <v>7345</v>
      </c>
      <c r="M7354" s="58">
        <v>0</v>
      </c>
      <c r="O7354" s="26">
        <v>7345</v>
      </c>
      <c r="P7354" s="58">
        <v>0</v>
      </c>
    </row>
    <row r="7355" spans="12:16" x14ac:dyDescent="0.3">
      <c r="L7355" s="26">
        <v>7346</v>
      </c>
      <c r="M7355" s="58">
        <v>32306130.409592807</v>
      </c>
      <c r="O7355" s="26">
        <v>7346</v>
      </c>
      <c r="P7355" s="58">
        <v>32306130.409592807</v>
      </c>
    </row>
    <row r="7356" spans="12:16" x14ac:dyDescent="0.3">
      <c r="L7356" s="26">
        <v>7347</v>
      </c>
      <c r="M7356" s="58">
        <v>0</v>
      </c>
      <c r="O7356" s="26">
        <v>7347</v>
      </c>
      <c r="P7356" s="58">
        <v>0</v>
      </c>
    </row>
    <row r="7357" spans="12:16" x14ac:dyDescent="0.3">
      <c r="L7357" s="26">
        <v>7348</v>
      </c>
      <c r="M7357" s="58">
        <v>0</v>
      </c>
      <c r="O7357" s="26">
        <v>7348</v>
      </c>
      <c r="P7357" s="58">
        <v>0</v>
      </c>
    </row>
    <row r="7358" spans="12:16" x14ac:dyDescent="0.3">
      <c r="L7358" s="26">
        <v>7349</v>
      </c>
      <c r="M7358" s="58">
        <v>0</v>
      </c>
      <c r="O7358" s="26">
        <v>7349</v>
      </c>
      <c r="P7358" s="58">
        <v>0</v>
      </c>
    </row>
    <row r="7359" spans="12:16" x14ac:dyDescent="0.3">
      <c r="L7359" s="26">
        <v>7350</v>
      </c>
      <c r="M7359" s="58">
        <v>11436133.20481055</v>
      </c>
      <c r="O7359" s="26">
        <v>7350</v>
      </c>
      <c r="P7359" s="58">
        <v>0</v>
      </c>
    </row>
    <row r="7360" spans="12:16" x14ac:dyDescent="0.3">
      <c r="L7360" s="26">
        <v>7351</v>
      </c>
      <c r="M7360" s="58">
        <v>32336729.263800412</v>
      </c>
      <c r="O7360" s="26">
        <v>7351</v>
      </c>
      <c r="P7360" s="58">
        <v>12135230.192130871</v>
      </c>
    </row>
    <row r="7361" spans="12:16" x14ac:dyDescent="0.3">
      <c r="L7361" s="26">
        <v>7352</v>
      </c>
      <c r="M7361" s="58">
        <v>38001741.755473644</v>
      </c>
      <c r="O7361" s="26">
        <v>7352</v>
      </c>
      <c r="P7361" s="58">
        <v>38001741.755473644</v>
      </c>
    </row>
    <row r="7362" spans="12:16" x14ac:dyDescent="0.3">
      <c r="L7362" s="26">
        <v>7353</v>
      </c>
      <c r="M7362" s="58">
        <v>0</v>
      </c>
      <c r="O7362" s="26">
        <v>7353</v>
      </c>
      <c r="P7362" s="58">
        <v>0</v>
      </c>
    </row>
    <row r="7363" spans="12:16" x14ac:dyDescent="0.3">
      <c r="L7363" s="26">
        <v>7354</v>
      </c>
      <c r="M7363" s="58">
        <v>0</v>
      </c>
      <c r="O7363" s="26">
        <v>7354</v>
      </c>
      <c r="P7363" s="58">
        <v>0</v>
      </c>
    </row>
    <row r="7364" spans="12:16" x14ac:dyDescent="0.3">
      <c r="L7364" s="26">
        <v>7355</v>
      </c>
      <c r="M7364" s="58">
        <v>8912194.0738564096</v>
      </c>
      <c r="O7364" s="26">
        <v>7355</v>
      </c>
      <c r="P7364" s="58">
        <v>0</v>
      </c>
    </row>
    <row r="7365" spans="12:16" x14ac:dyDescent="0.3">
      <c r="L7365" s="26">
        <v>7356</v>
      </c>
      <c r="M7365" s="58">
        <v>17614095.63407613</v>
      </c>
      <c r="O7365" s="26">
        <v>7356</v>
      </c>
      <c r="P7365" s="58">
        <v>0</v>
      </c>
    </row>
    <row r="7366" spans="12:16" x14ac:dyDescent="0.3">
      <c r="L7366" s="26">
        <v>7357</v>
      </c>
      <c r="M7366" s="58">
        <v>9642741.6899689846</v>
      </c>
      <c r="O7366" s="26">
        <v>7357</v>
      </c>
      <c r="P7366" s="58">
        <v>9642741.6899689846</v>
      </c>
    </row>
    <row r="7367" spans="12:16" x14ac:dyDescent="0.3">
      <c r="L7367" s="26">
        <v>7358</v>
      </c>
      <c r="M7367" s="58">
        <v>26519628.750369325</v>
      </c>
      <c r="O7367" s="26">
        <v>7358</v>
      </c>
      <c r="P7367" s="58">
        <v>26519628.750369325</v>
      </c>
    </row>
    <row r="7368" spans="12:16" x14ac:dyDescent="0.3">
      <c r="L7368" s="26">
        <v>7359</v>
      </c>
      <c r="M7368" s="58">
        <v>19490957.749504682</v>
      </c>
      <c r="O7368" s="26">
        <v>7359</v>
      </c>
      <c r="P7368" s="58">
        <v>19490957.749504682</v>
      </c>
    </row>
    <row r="7369" spans="12:16" x14ac:dyDescent="0.3">
      <c r="L7369" s="26">
        <v>7360</v>
      </c>
      <c r="M7369" s="58">
        <v>0</v>
      </c>
      <c r="O7369" s="26">
        <v>7360</v>
      </c>
      <c r="P7369" s="58">
        <v>0</v>
      </c>
    </row>
    <row r="7370" spans="12:16" x14ac:dyDescent="0.3">
      <c r="L7370" s="26">
        <v>7361</v>
      </c>
      <c r="M7370" s="58">
        <v>14285632.548016954</v>
      </c>
      <c r="O7370" s="26">
        <v>7361</v>
      </c>
      <c r="P7370" s="58">
        <v>14285632.548016954</v>
      </c>
    </row>
    <row r="7371" spans="12:16" x14ac:dyDescent="0.3">
      <c r="L7371" s="26">
        <v>7362</v>
      </c>
      <c r="M7371" s="58">
        <v>5304446.4116660403</v>
      </c>
      <c r="O7371" s="26">
        <v>7362</v>
      </c>
      <c r="P7371" s="58">
        <v>5304446.4116660403</v>
      </c>
    </row>
    <row r="7372" spans="12:16" x14ac:dyDescent="0.3">
      <c r="L7372" s="26">
        <v>7363</v>
      </c>
      <c r="M7372" s="58">
        <v>0</v>
      </c>
      <c r="O7372" s="26">
        <v>7363</v>
      </c>
      <c r="P7372" s="58">
        <v>0</v>
      </c>
    </row>
    <row r="7373" spans="12:16" x14ac:dyDescent="0.3">
      <c r="L7373" s="26">
        <v>7364</v>
      </c>
      <c r="M7373" s="58">
        <v>29994885.139377762</v>
      </c>
      <c r="O7373" s="26">
        <v>7364</v>
      </c>
      <c r="P7373" s="58">
        <v>29994885.139377762</v>
      </c>
    </row>
    <row r="7374" spans="12:16" x14ac:dyDescent="0.3">
      <c r="L7374" s="26">
        <v>7365</v>
      </c>
      <c r="M7374" s="58">
        <v>0</v>
      </c>
      <c r="O7374" s="26">
        <v>7365</v>
      </c>
      <c r="P7374" s="58">
        <v>0</v>
      </c>
    </row>
    <row r="7375" spans="12:16" x14ac:dyDescent="0.3">
      <c r="L7375" s="26">
        <v>7366</v>
      </c>
      <c r="M7375" s="58">
        <v>0</v>
      </c>
      <c r="O7375" s="26">
        <v>7366</v>
      </c>
      <c r="P7375" s="58">
        <v>0</v>
      </c>
    </row>
    <row r="7376" spans="12:16" x14ac:dyDescent="0.3">
      <c r="L7376" s="26">
        <v>7367</v>
      </c>
      <c r="M7376" s="58">
        <v>21258679.252572406</v>
      </c>
      <c r="O7376" s="26">
        <v>7367</v>
      </c>
      <c r="P7376" s="58">
        <v>0</v>
      </c>
    </row>
    <row r="7377" spans="12:16" x14ac:dyDescent="0.3">
      <c r="L7377" s="26">
        <v>7368</v>
      </c>
      <c r="M7377" s="58">
        <v>16620370.190229092</v>
      </c>
      <c r="O7377" s="26">
        <v>7368</v>
      </c>
      <c r="P7377" s="58">
        <v>6720106.3604219481</v>
      </c>
    </row>
    <row r="7378" spans="12:16" x14ac:dyDescent="0.3">
      <c r="L7378" s="26">
        <v>7369</v>
      </c>
      <c r="M7378" s="58">
        <v>0</v>
      </c>
      <c r="O7378" s="26">
        <v>7369</v>
      </c>
      <c r="P7378" s="58">
        <v>0</v>
      </c>
    </row>
    <row r="7379" spans="12:16" x14ac:dyDescent="0.3">
      <c r="L7379" s="26">
        <v>7370</v>
      </c>
      <c r="M7379" s="58">
        <v>7687345.587167385</v>
      </c>
      <c r="O7379" s="26">
        <v>7370</v>
      </c>
      <c r="P7379" s="58">
        <v>7687345.587167385</v>
      </c>
    </row>
    <row r="7380" spans="12:16" x14ac:dyDescent="0.3">
      <c r="L7380" s="26">
        <v>7371</v>
      </c>
      <c r="M7380" s="58">
        <v>0</v>
      </c>
      <c r="O7380" s="26">
        <v>7371</v>
      </c>
      <c r="P7380" s="58">
        <v>0</v>
      </c>
    </row>
    <row r="7381" spans="12:16" x14ac:dyDescent="0.3">
      <c r="L7381" s="26">
        <v>7372</v>
      </c>
      <c r="M7381" s="58">
        <v>5096174.5228185896</v>
      </c>
      <c r="O7381" s="26">
        <v>7372</v>
      </c>
      <c r="P7381" s="58">
        <v>5096174.5228185896</v>
      </c>
    </row>
    <row r="7382" spans="12:16" x14ac:dyDescent="0.3">
      <c r="L7382" s="26">
        <v>7373</v>
      </c>
      <c r="M7382" s="58">
        <v>47406633.56964425</v>
      </c>
      <c r="O7382" s="26">
        <v>7373</v>
      </c>
      <c r="P7382" s="58">
        <v>38241742.153925881</v>
      </c>
    </row>
    <row r="7383" spans="12:16" x14ac:dyDescent="0.3">
      <c r="L7383" s="26">
        <v>7374</v>
      </c>
      <c r="M7383" s="58">
        <v>22407604.119179107</v>
      </c>
      <c r="O7383" s="26">
        <v>7374</v>
      </c>
      <c r="P7383" s="58">
        <v>22407604.119179107</v>
      </c>
    </row>
    <row r="7384" spans="12:16" x14ac:dyDescent="0.3">
      <c r="L7384" s="26">
        <v>7375</v>
      </c>
      <c r="M7384" s="58">
        <v>20048270.963450309</v>
      </c>
      <c r="O7384" s="26">
        <v>7375</v>
      </c>
      <c r="P7384" s="58">
        <v>0</v>
      </c>
    </row>
    <row r="7385" spans="12:16" x14ac:dyDescent="0.3">
      <c r="L7385" s="26">
        <v>7376</v>
      </c>
      <c r="M7385" s="58">
        <v>0</v>
      </c>
      <c r="O7385" s="26">
        <v>7376</v>
      </c>
      <c r="P7385" s="58">
        <v>0</v>
      </c>
    </row>
    <row r="7386" spans="12:16" x14ac:dyDescent="0.3">
      <c r="L7386" s="26">
        <v>7377</v>
      </c>
      <c r="M7386" s="58">
        <v>25509238.23654256</v>
      </c>
      <c r="O7386" s="26">
        <v>7377</v>
      </c>
      <c r="P7386" s="58">
        <v>25509238.23654256</v>
      </c>
    </row>
    <row r="7387" spans="12:16" x14ac:dyDescent="0.3">
      <c r="L7387" s="26">
        <v>7378</v>
      </c>
      <c r="M7387" s="58">
        <v>0</v>
      </c>
      <c r="O7387" s="26">
        <v>7378</v>
      </c>
      <c r="P7387" s="58">
        <v>0</v>
      </c>
    </row>
    <row r="7388" spans="12:16" x14ac:dyDescent="0.3">
      <c r="L7388" s="26">
        <v>7379</v>
      </c>
      <c r="M7388" s="58">
        <v>32281821.10029076</v>
      </c>
      <c r="O7388" s="26">
        <v>7379</v>
      </c>
      <c r="P7388" s="58">
        <v>32281821.10029076</v>
      </c>
    </row>
    <row r="7389" spans="12:16" x14ac:dyDescent="0.3">
      <c r="L7389" s="26">
        <v>7380</v>
      </c>
      <c r="M7389" s="58">
        <v>38035926.675851807</v>
      </c>
      <c r="O7389" s="26">
        <v>7380</v>
      </c>
      <c r="P7389" s="58">
        <v>18054649.62191686</v>
      </c>
    </row>
    <row r="7390" spans="12:16" x14ac:dyDescent="0.3">
      <c r="L7390" s="26">
        <v>7381</v>
      </c>
      <c r="M7390" s="58">
        <v>8868832.4289552886</v>
      </c>
      <c r="O7390" s="26">
        <v>7381</v>
      </c>
      <c r="P7390" s="58">
        <v>8868832.4289552886</v>
      </c>
    </row>
    <row r="7391" spans="12:16" x14ac:dyDescent="0.3">
      <c r="L7391" s="26">
        <v>7382</v>
      </c>
      <c r="M7391" s="58">
        <v>0</v>
      </c>
      <c r="O7391" s="26">
        <v>7382</v>
      </c>
      <c r="P7391" s="58">
        <v>0</v>
      </c>
    </row>
    <row r="7392" spans="12:16" x14ac:dyDescent="0.3">
      <c r="L7392" s="26">
        <v>7383</v>
      </c>
      <c r="M7392" s="58">
        <v>0</v>
      </c>
      <c r="O7392" s="26">
        <v>7383</v>
      </c>
      <c r="P7392" s="58">
        <v>0</v>
      </c>
    </row>
    <row r="7393" spans="12:16" x14ac:dyDescent="0.3">
      <c r="L7393" s="26">
        <v>7384</v>
      </c>
      <c r="M7393" s="58">
        <v>0</v>
      </c>
      <c r="O7393" s="26">
        <v>7384</v>
      </c>
      <c r="P7393" s="58">
        <v>0</v>
      </c>
    </row>
    <row r="7394" spans="12:16" x14ac:dyDescent="0.3">
      <c r="L7394" s="26">
        <v>7385</v>
      </c>
      <c r="M7394" s="58">
        <v>0</v>
      </c>
      <c r="O7394" s="26">
        <v>7385</v>
      </c>
      <c r="P7394" s="58">
        <v>0</v>
      </c>
    </row>
    <row r="7395" spans="12:16" x14ac:dyDescent="0.3">
      <c r="L7395" s="26">
        <v>7386</v>
      </c>
      <c r="M7395" s="58">
        <v>0</v>
      </c>
      <c r="O7395" s="26">
        <v>7386</v>
      </c>
      <c r="P7395" s="58">
        <v>0</v>
      </c>
    </row>
    <row r="7396" spans="12:16" x14ac:dyDescent="0.3">
      <c r="L7396" s="26">
        <v>7387</v>
      </c>
      <c r="M7396" s="58">
        <v>0</v>
      </c>
      <c r="O7396" s="26">
        <v>7387</v>
      </c>
      <c r="P7396" s="58">
        <v>0</v>
      </c>
    </row>
    <row r="7397" spans="12:16" x14ac:dyDescent="0.3">
      <c r="L7397" s="26">
        <v>7388</v>
      </c>
      <c r="M7397" s="58">
        <v>0</v>
      </c>
      <c r="O7397" s="26">
        <v>7388</v>
      </c>
      <c r="P7397" s="58">
        <v>0</v>
      </c>
    </row>
    <row r="7398" spans="12:16" x14ac:dyDescent="0.3">
      <c r="L7398" s="26">
        <v>7389</v>
      </c>
      <c r="M7398" s="58">
        <v>0</v>
      </c>
      <c r="O7398" s="26">
        <v>7389</v>
      </c>
      <c r="P7398" s="58">
        <v>0</v>
      </c>
    </row>
    <row r="7399" spans="12:16" x14ac:dyDescent="0.3">
      <c r="L7399" s="26">
        <v>7390</v>
      </c>
      <c r="M7399" s="58">
        <v>8701048.0530756284</v>
      </c>
      <c r="O7399" s="26">
        <v>7390</v>
      </c>
      <c r="P7399" s="58">
        <v>8701048.0530756284</v>
      </c>
    </row>
    <row r="7400" spans="12:16" x14ac:dyDescent="0.3">
      <c r="L7400" s="26">
        <v>7391</v>
      </c>
      <c r="M7400" s="58">
        <v>0</v>
      </c>
      <c r="O7400" s="26">
        <v>7391</v>
      </c>
      <c r="P7400" s="58">
        <v>0</v>
      </c>
    </row>
    <row r="7401" spans="12:16" x14ac:dyDescent="0.3">
      <c r="L7401" s="26">
        <v>7392</v>
      </c>
      <c r="M7401" s="58">
        <v>0</v>
      </c>
      <c r="O7401" s="26">
        <v>7392</v>
      </c>
      <c r="P7401" s="58">
        <v>0</v>
      </c>
    </row>
    <row r="7402" spans="12:16" x14ac:dyDescent="0.3">
      <c r="L7402" s="26">
        <v>7393</v>
      </c>
      <c r="M7402" s="58">
        <v>14580026.331809901</v>
      </c>
      <c r="O7402" s="26">
        <v>7393</v>
      </c>
      <c r="P7402" s="58">
        <v>14580026.331809901</v>
      </c>
    </row>
    <row r="7403" spans="12:16" x14ac:dyDescent="0.3">
      <c r="L7403" s="26">
        <v>7394</v>
      </c>
      <c r="M7403" s="58">
        <v>8041282.073165833</v>
      </c>
      <c r="O7403" s="26">
        <v>7394</v>
      </c>
      <c r="P7403" s="58">
        <v>0</v>
      </c>
    </row>
    <row r="7404" spans="12:16" x14ac:dyDescent="0.3">
      <c r="L7404" s="26">
        <v>7395</v>
      </c>
      <c r="M7404" s="58">
        <v>12411705.003566621</v>
      </c>
      <c r="O7404" s="26">
        <v>7395</v>
      </c>
      <c r="P7404" s="58">
        <v>12411705.003566621</v>
      </c>
    </row>
    <row r="7405" spans="12:16" x14ac:dyDescent="0.3">
      <c r="L7405" s="26">
        <v>7396</v>
      </c>
      <c r="M7405" s="58">
        <v>0</v>
      </c>
      <c r="O7405" s="26">
        <v>7396</v>
      </c>
      <c r="P7405" s="58">
        <v>0</v>
      </c>
    </row>
    <row r="7406" spans="12:16" x14ac:dyDescent="0.3">
      <c r="L7406" s="26">
        <v>7397</v>
      </c>
      <c r="M7406" s="58">
        <v>0</v>
      </c>
      <c r="O7406" s="26">
        <v>7397</v>
      </c>
      <c r="P7406" s="58">
        <v>0</v>
      </c>
    </row>
    <row r="7407" spans="12:16" x14ac:dyDescent="0.3">
      <c r="L7407" s="26">
        <v>7398</v>
      </c>
      <c r="M7407" s="58">
        <v>0</v>
      </c>
      <c r="O7407" s="26">
        <v>7398</v>
      </c>
      <c r="P7407" s="58">
        <v>0</v>
      </c>
    </row>
    <row r="7408" spans="12:16" x14ac:dyDescent="0.3">
      <c r="L7408" s="26">
        <v>7399</v>
      </c>
      <c r="M7408" s="58">
        <v>14138091.713273495</v>
      </c>
      <c r="O7408" s="26">
        <v>7399</v>
      </c>
      <c r="P7408" s="58">
        <v>14138091.713273495</v>
      </c>
    </row>
    <row r="7409" spans="12:16" x14ac:dyDescent="0.3">
      <c r="L7409" s="26">
        <v>7400</v>
      </c>
      <c r="M7409" s="58">
        <v>12056751.74879252</v>
      </c>
      <c r="O7409" s="26">
        <v>7400</v>
      </c>
      <c r="P7409" s="58">
        <v>12056751.74879252</v>
      </c>
    </row>
    <row r="7410" spans="12:16" x14ac:dyDescent="0.3">
      <c r="L7410" s="26">
        <v>7401</v>
      </c>
      <c r="M7410" s="58">
        <v>6571152.2747561149</v>
      </c>
      <c r="O7410" s="26">
        <v>7401</v>
      </c>
      <c r="P7410" s="58">
        <v>6571152.2747561149</v>
      </c>
    </row>
    <row r="7411" spans="12:16" x14ac:dyDescent="0.3">
      <c r="L7411" s="26">
        <v>7402</v>
      </c>
      <c r="M7411" s="58">
        <v>0</v>
      </c>
      <c r="O7411" s="26">
        <v>7402</v>
      </c>
      <c r="P7411" s="58">
        <v>0</v>
      </c>
    </row>
    <row r="7412" spans="12:16" x14ac:dyDescent="0.3">
      <c r="L7412" s="26">
        <v>7403</v>
      </c>
      <c r="M7412" s="58">
        <v>13477916.237733552</v>
      </c>
      <c r="O7412" s="26">
        <v>7403</v>
      </c>
      <c r="P7412" s="58">
        <v>13477916.237733552</v>
      </c>
    </row>
    <row r="7413" spans="12:16" x14ac:dyDescent="0.3">
      <c r="L7413" s="26">
        <v>7404</v>
      </c>
      <c r="M7413" s="58">
        <v>0</v>
      </c>
      <c r="O7413" s="26">
        <v>7404</v>
      </c>
      <c r="P7413" s="58">
        <v>0</v>
      </c>
    </row>
    <row r="7414" spans="12:16" x14ac:dyDescent="0.3">
      <c r="L7414" s="26">
        <v>7405</v>
      </c>
      <c r="M7414" s="58">
        <v>0</v>
      </c>
      <c r="O7414" s="26">
        <v>7405</v>
      </c>
      <c r="P7414" s="58">
        <v>0</v>
      </c>
    </row>
    <row r="7415" spans="12:16" x14ac:dyDescent="0.3">
      <c r="L7415" s="26">
        <v>7406</v>
      </c>
      <c r="M7415" s="58">
        <v>27614533.526345972</v>
      </c>
      <c r="O7415" s="26">
        <v>7406</v>
      </c>
      <c r="P7415" s="58">
        <v>27614533.526345972</v>
      </c>
    </row>
    <row r="7416" spans="12:16" x14ac:dyDescent="0.3">
      <c r="L7416" s="26">
        <v>7407</v>
      </c>
      <c r="M7416" s="58">
        <v>10862507.504193582</v>
      </c>
      <c r="O7416" s="26">
        <v>7407</v>
      </c>
      <c r="P7416" s="58">
        <v>0</v>
      </c>
    </row>
    <row r="7417" spans="12:16" x14ac:dyDescent="0.3">
      <c r="L7417" s="26">
        <v>7408</v>
      </c>
      <c r="M7417" s="58">
        <v>24351616.658085205</v>
      </c>
      <c r="O7417" s="26">
        <v>7408</v>
      </c>
      <c r="P7417" s="58">
        <v>11380128.321842788</v>
      </c>
    </row>
    <row r="7418" spans="12:16" x14ac:dyDescent="0.3">
      <c r="L7418" s="26">
        <v>7409</v>
      </c>
      <c r="M7418" s="58">
        <v>0</v>
      </c>
      <c r="O7418" s="26">
        <v>7409</v>
      </c>
      <c r="P7418" s="58">
        <v>0</v>
      </c>
    </row>
    <row r="7419" spans="12:16" x14ac:dyDescent="0.3">
      <c r="L7419" s="26">
        <v>7410</v>
      </c>
      <c r="M7419" s="58">
        <v>0</v>
      </c>
      <c r="O7419" s="26">
        <v>7410</v>
      </c>
      <c r="P7419" s="58">
        <v>0</v>
      </c>
    </row>
    <row r="7420" spans="12:16" x14ac:dyDescent="0.3">
      <c r="L7420" s="26">
        <v>7411</v>
      </c>
      <c r="M7420" s="58">
        <v>0</v>
      </c>
      <c r="O7420" s="26">
        <v>7411</v>
      </c>
      <c r="P7420" s="58">
        <v>0</v>
      </c>
    </row>
    <row r="7421" spans="12:16" x14ac:dyDescent="0.3">
      <c r="L7421" s="26">
        <v>7412</v>
      </c>
      <c r="M7421" s="58">
        <v>16228048.90294701</v>
      </c>
      <c r="O7421" s="26">
        <v>7412</v>
      </c>
      <c r="P7421" s="58">
        <v>16228048.90294701</v>
      </c>
    </row>
    <row r="7422" spans="12:16" x14ac:dyDescent="0.3">
      <c r="L7422" s="26">
        <v>7413</v>
      </c>
      <c r="M7422" s="58">
        <v>0</v>
      </c>
      <c r="O7422" s="26">
        <v>7413</v>
      </c>
      <c r="P7422" s="58">
        <v>0</v>
      </c>
    </row>
    <row r="7423" spans="12:16" x14ac:dyDescent="0.3">
      <c r="L7423" s="26">
        <v>7414</v>
      </c>
      <c r="M7423" s="58">
        <v>0</v>
      </c>
      <c r="O7423" s="26">
        <v>7414</v>
      </c>
      <c r="P7423" s="58">
        <v>0</v>
      </c>
    </row>
    <row r="7424" spans="12:16" x14ac:dyDescent="0.3">
      <c r="L7424" s="26">
        <v>7415</v>
      </c>
      <c r="M7424" s="58">
        <v>9125040.1683569308</v>
      </c>
      <c r="O7424" s="26">
        <v>7415</v>
      </c>
      <c r="P7424" s="58">
        <v>9125040.1683569308</v>
      </c>
    </row>
    <row r="7425" spans="12:16" x14ac:dyDescent="0.3">
      <c r="L7425" s="26">
        <v>7416</v>
      </c>
      <c r="M7425" s="58">
        <v>48174709.007743329</v>
      </c>
      <c r="O7425" s="26">
        <v>7416</v>
      </c>
      <c r="P7425" s="58">
        <v>0</v>
      </c>
    </row>
    <row r="7426" spans="12:16" x14ac:dyDescent="0.3">
      <c r="L7426" s="26">
        <v>7417</v>
      </c>
      <c r="M7426" s="58">
        <v>0</v>
      </c>
      <c r="O7426" s="26">
        <v>7417</v>
      </c>
      <c r="P7426" s="58">
        <v>0</v>
      </c>
    </row>
    <row r="7427" spans="12:16" x14ac:dyDescent="0.3">
      <c r="L7427" s="26">
        <v>7418</v>
      </c>
      <c r="M7427" s="58">
        <v>17854049.102900296</v>
      </c>
      <c r="O7427" s="26">
        <v>7418</v>
      </c>
      <c r="P7427" s="58">
        <v>17854049.102900296</v>
      </c>
    </row>
    <row r="7428" spans="12:16" x14ac:dyDescent="0.3">
      <c r="L7428" s="26">
        <v>7419</v>
      </c>
      <c r="M7428" s="58">
        <v>8392461.4162574783</v>
      </c>
      <c r="O7428" s="26">
        <v>7419</v>
      </c>
      <c r="P7428" s="58">
        <v>8392461.4162574783</v>
      </c>
    </row>
    <row r="7429" spans="12:16" x14ac:dyDescent="0.3">
      <c r="L7429" s="26">
        <v>7420</v>
      </c>
      <c r="M7429" s="58">
        <v>9254376.4321158845</v>
      </c>
      <c r="O7429" s="26">
        <v>7420</v>
      </c>
      <c r="P7429" s="58">
        <v>9254376.4321158845</v>
      </c>
    </row>
    <row r="7430" spans="12:16" x14ac:dyDescent="0.3">
      <c r="L7430" s="26">
        <v>7421</v>
      </c>
      <c r="M7430" s="58">
        <v>9686887.484727392</v>
      </c>
      <c r="O7430" s="26">
        <v>7421</v>
      </c>
      <c r="P7430" s="58">
        <v>0</v>
      </c>
    </row>
    <row r="7431" spans="12:16" x14ac:dyDescent="0.3">
      <c r="L7431" s="26">
        <v>7422</v>
      </c>
      <c r="M7431" s="58">
        <v>0</v>
      </c>
      <c r="O7431" s="26">
        <v>7422</v>
      </c>
      <c r="P7431" s="58">
        <v>0</v>
      </c>
    </row>
    <row r="7432" spans="12:16" x14ac:dyDescent="0.3">
      <c r="L7432" s="26">
        <v>7423</v>
      </c>
      <c r="M7432" s="58">
        <v>10658074.329973757</v>
      </c>
      <c r="O7432" s="26">
        <v>7423</v>
      </c>
      <c r="P7432" s="58">
        <v>10658074.329973757</v>
      </c>
    </row>
    <row r="7433" spans="12:16" x14ac:dyDescent="0.3">
      <c r="L7433" s="26">
        <v>7424</v>
      </c>
      <c r="M7433" s="58">
        <v>0</v>
      </c>
      <c r="O7433" s="26">
        <v>7424</v>
      </c>
      <c r="P7433" s="58">
        <v>0</v>
      </c>
    </row>
    <row r="7434" spans="12:16" x14ac:dyDescent="0.3">
      <c r="L7434" s="26">
        <v>7425</v>
      </c>
      <c r="M7434" s="58">
        <v>0</v>
      </c>
      <c r="O7434" s="26">
        <v>7425</v>
      </c>
      <c r="P7434" s="58">
        <v>0</v>
      </c>
    </row>
    <row r="7435" spans="12:16" x14ac:dyDescent="0.3">
      <c r="L7435" s="26">
        <v>7426</v>
      </c>
      <c r="M7435" s="58">
        <v>0</v>
      </c>
      <c r="O7435" s="26">
        <v>7426</v>
      </c>
      <c r="P7435" s="58">
        <v>0</v>
      </c>
    </row>
    <row r="7436" spans="12:16" x14ac:dyDescent="0.3">
      <c r="L7436" s="26">
        <v>7427</v>
      </c>
      <c r="M7436" s="58">
        <v>12694358.565638129</v>
      </c>
      <c r="O7436" s="26">
        <v>7427</v>
      </c>
      <c r="P7436" s="58">
        <v>12694358.565638129</v>
      </c>
    </row>
    <row r="7437" spans="12:16" x14ac:dyDescent="0.3">
      <c r="L7437" s="26">
        <v>7428</v>
      </c>
      <c r="M7437" s="58">
        <v>0</v>
      </c>
      <c r="O7437" s="26">
        <v>7428</v>
      </c>
      <c r="P7437" s="58">
        <v>0</v>
      </c>
    </row>
    <row r="7438" spans="12:16" x14ac:dyDescent="0.3">
      <c r="L7438" s="26">
        <v>7429</v>
      </c>
      <c r="M7438" s="58">
        <v>14949773.623639358</v>
      </c>
      <c r="O7438" s="26">
        <v>7429</v>
      </c>
      <c r="P7438" s="58">
        <v>14949773.623639358</v>
      </c>
    </row>
    <row r="7439" spans="12:16" x14ac:dyDescent="0.3">
      <c r="L7439" s="26">
        <v>7430</v>
      </c>
      <c r="M7439" s="58">
        <v>9510641.7297676113</v>
      </c>
      <c r="O7439" s="26">
        <v>7430</v>
      </c>
      <c r="P7439" s="58">
        <v>9510641.7297676113</v>
      </c>
    </row>
    <row r="7440" spans="12:16" x14ac:dyDescent="0.3">
      <c r="L7440" s="26">
        <v>7431</v>
      </c>
      <c r="M7440" s="58">
        <v>20560436.44550395</v>
      </c>
      <c r="O7440" s="26">
        <v>7431</v>
      </c>
      <c r="P7440" s="58">
        <v>20560436.44550395</v>
      </c>
    </row>
    <row r="7441" spans="12:16" x14ac:dyDescent="0.3">
      <c r="L7441" s="26">
        <v>7432</v>
      </c>
      <c r="M7441" s="58">
        <v>0</v>
      </c>
      <c r="O7441" s="26">
        <v>7432</v>
      </c>
      <c r="P7441" s="58">
        <v>0</v>
      </c>
    </row>
    <row r="7442" spans="12:16" x14ac:dyDescent="0.3">
      <c r="L7442" s="26">
        <v>7433</v>
      </c>
      <c r="M7442" s="58">
        <v>0</v>
      </c>
      <c r="O7442" s="26">
        <v>7433</v>
      </c>
      <c r="P7442" s="58">
        <v>0</v>
      </c>
    </row>
    <row r="7443" spans="12:16" x14ac:dyDescent="0.3">
      <c r="L7443" s="26">
        <v>7434</v>
      </c>
      <c r="M7443" s="58">
        <v>0</v>
      </c>
      <c r="O7443" s="26">
        <v>7434</v>
      </c>
      <c r="P7443" s="58">
        <v>0</v>
      </c>
    </row>
    <row r="7444" spans="12:16" x14ac:dyDescent="0.3">
      <c r="L7444" s="26">
        <v>7435</v>
      </c>
      <c r="M7444" s="58">
        <v>0</v>
      </c>
      <c r="O7444" s="26">
        <v>7435</v>
      </c>
      <c r="P7444" s="58">
        <v>0</v>
      </c>
    </row>
    <row r="7445" spans="12:16" x14ac:dyDescent="0.3">
      <c r="L7445" s="26">
        <v>7436</v>
      </c>
      <c r="M7445" s="58">
        <v>11296664.443461152</v>
      </c>
      <c r="O7445" s="26">
        <v>7436</v>
      </c>
      <c r="P7445" s="58">
        <v>0</v>
      </c>
    </row>
    <row r="7446" spans="12:16" x14ac:dyDescent="0.3">
      <c r="L7446" s="26">
        <v>7437</v>
      </c>
      <c r="M7446" s="58">
        <v>0</v>
      </c>
      <c r="O7446" s="26">
        <v>7437</v>
      </c>
      <c r="P7446" s="58">
        <v>0</v>
      </c>
    </row>
    <row r="7447" spans="12:16" x14ac:dyDescent="0.3">
      <c r="L7447" s="26">
        <v>7438</v>
      </c>
      <c r="M7447" s="58">
        <v>0</v>
      </c>
      <c r="O7447" s="26">
        <v>7438</v>
      </c>
      <c r="P7447" s="58">
        <v>0</v>
      </c>
    </row>
    <row r="7448" spans="12:16" x14ac:dyDescent="0.3">
      <c r="L7448" s="26">
        <v>7439</v>
      </c>
      <c r="M7448" s="58">
        <v>11352558.768076804</v>
      </c>
      <c r="O7448" s="26">
        <v>7439</v>
      </c>
      <c r="P7448" s="58">
        <v>11352558.768076804</v>
      </c>
    </row>
    <row r="7449" spans="12:16" x14ac:dyDescent="0.3">
      <c r="L7449" s="26">
        <v>7440</v>
      </c>
      <c r="M7449" s="58">
        <v>0</v>
      </c>
      <c r="O7449" s="26">
        <v>7440</v>
      </c>
      <c r="P7449" s="58">
        <v>0</v>
      </c>
    </row>
    <row r="7450" spans="12:16" x14ac:dyDescent="0.3">
      <c r="L7450" s="26">
        <v>7441</v>
      </c>
      <c r="M7450" s="58">
        <v>8192627.5412193723</v>
      </c>
      <c r="O7450" s="26">
        <v>7441</v>
      </c>
      <c r="P7450" s="58">
        <v>0</v>
      </c>
    </row>
    <row r="7451" spans="12:16" x14ac:dyDescent="0.3">
      <c r="L7451" s="26">
        <v>7442</v>
      </c>
      <c r="M7451" s="58">
        <v>27602815.795121234</v>
      </c>
      <c r="O7451" s="26">
        <v>7442</v>
      </c>
      <c r="P7451" s="58">
        <v>27602815.795121234</v>
      </c>
    </row>
    <row r="7452" spans="12:16" x14ac:dyDescent="0.3">
      <c r="L7452" s="26">
        <v>7443</v>
      </c>
      <c r="M7452" s="58">
        <v>0</v>
      </c>
      <c r="O7452" s="26">
        <v>7443</v>
      </c>
      <c r="P7452" s="58">
        <v>0</v>
      </c>
    </row>
    <row r="7453" spans="12:16" x14ac:dyDescent="0.3">
      <c r="L7453" s="26">
        <v>7444</v>
      </c>
      <c r="M7453" s="58">
        <v>11382720.88159119</v>
      </c>
      <c r="O7453" s="26">
        <v>7444</v>
      </c>
      <c r="P7453" s="58">
        <v>11382720.88159119</v>
      </c>
    </row>
    <row r="7454" spans="12:16" x14ac:dyDescent="0.3">
      <c r="L7454" s="26">
        <v>7445</v>
      </c>
      <c r="M7454" s="58">
        <v>0</v>
      </c>
      <c r="O7454" s="26">
        <v>7445</v>
      </c>
      <c r="P7454" s="58">
        <v>0</v>
      </c>
    </row>
    <row r="7455" spans="12:16" x14ac:dyDescent="0.3">
      <c r="L7455" s="26">
        <v>7446</v>
      </c>
      <c r="M7455" s="58">
        <v>7921760.5978611149</v>
      </c>
      <c r="O7455" s="26">
        <v>7446</v>
      </c>
      <c r="P7455" s="58">
        <v>0</v>
      </c>
    </row>
    <row r="7456" spans="12:16" x14ac:dyDescent="0.3">
      <c r="L7456" s="26">
        <v>7447</v>
      </c>
      <c r="M7456" s="58">
        <v>8626519.3860513847</v>
      </c>
      <c r="O7456" s="26">
        <v>7447</v>
      </c>
      <c r="P7456" s="58">
        <v>8626519.3860513847</v>
      </c>
    </row>
    <row r="7457" spans="12:16" x14ac:dyDescent="0.3">
      <c r="L7457" s="26">
        <v>7448</v>
      </c>
      <c r="M7457" s="58">
        <v>0</v>
      </c>
      <c r="O7457" s="26">
        <v>7448</v>
      </c>
      <c r="P7457" s="58">
        <v>0</v>
      </c>
    </row>
    <row r="7458" spans="12:16" x14ac:dyDescent="0.3">
      <c r="L7458" s="26">
        <v>7449</v>
      </c>
      <c r="M7458" s="58">
        <v>12308774.505949998</v>
      </c>
      <c r="O7458" s="26">
        <v>7449</v>
      </c>
      <c r="P7458" s="58">
        <v>12308774.505949998</v>
      </c>
    </row>
    <row r="7459" spans="12:16" x14ac:dyDescent="0.3">
      <c r="L7459" s="26">
        <v>7450</v>
      </c>
      <c r="M7459" s="58">
        <v>0</v>
      </c>
      <c r="O7459" s="26">
        <v>7450</v>
      </c>
      <c r="P7459" s="58">
        <v>0</v>
      </c>
    </row>
    <row r="7460" spans="12:16" x14ac:dyDescent="0.3">
      <c r="L7460" s="26">
        <v>7451</v>
      </c>
      <c r="M7460" s="58">
        <v>8669475.9727056473</v>
      </c>
      <c r="O7460" s="26">
        <v>7451</v>
      </c>
      <c r="P7460" s="58">
        <v>8669475.9727056473</v>
      </c>
    </row>
    <row r="7461" spans="12:16" x14ac:dyDescent="0.3">
      <c r="L7461" s="26">
        <v>7452</v>
      </c>
      <c r="M7461" s="58">
        <v>29750505.57995519</v>
      </c>
      <c r="O7461" s="26">
        <v>7452</v>
      </c>
      <c r="P7461" s="58">
        <v>29750505.57995519</v>
      </c>
    </row>
    <row r="7462" spans="12:16" x14ac:dyDescent="0.3">
      <c r="L7462" s="26">
        <v>7453</v>
      </c>
      <c r="M7462" s="58">
        <v>13338536.631626295</v>
      </c>
      <c r="O7462" s="26">
        <v>7453</v>
      </c>
      <c r="P7462" s="58">
        <v>13338536.631626295</v>
      </c>
    </row>
    <row r="7463" spans="12:16" x14ac:dyDescent="0.3">
      <c r="L7463" s="26">
        <v>7454</v>
      </c>
      <c r="M7463" s="58">
        <v>7947320.5865479466</v>
      </c>
      <c r="O7463" s="26">
        <v>7454</v>
      </c>
      <c r="P7463" s="58">
        <v>7947320.5865479466</v>
      </c>
    </row>
    <row r="7464" spans="12:16" x14ac:dyDescent="0.3">
      <c r="L7464" s="26">
        <v>7455</v>
      </c>
      <c r="M7464" s="58">
        <v>21814884.681740358</v>
      </c>
      <c r="O7464" s="26">
        <v>7455</v>
      </c>
      <c r="P7464" s="58">
        <v>21814884.681740358</v>
      </c>
    </row>
    <row r="7465" spans="12:16" x14ac:dyDescent="0.3">
      <c r="L7465" s="26">
        <v>7456</v>
      </c>
      <c r="M7465" s="58">
        <v>32255399.001437087</v>
      </c>
      <c r="O7465" s="26">
        <v>7456</v>
      </c>
      <c r="P7465" s="58">
        <v>32255399.001437087</v>
      </c>
    </row>
    <row r="7466" spans="12:16" x14ac:dyDescent="0.3">
      <c r="L7466" s="26">
        <v>7457</v>
      </c>
      <c r="M7466" s="58">
        <v>0</v>
      </c>
      <c r="O7466" s="26">
        <v>7457</v>
      </c>
      <c r="P7466" s="58">
        <v>0</v>
      </c>
    </row>
    <row r="7467" spans="12:16" x14ac:dyDescent="0.3">
      <c r="L7467" s="26">
        <v>7458</v>
      </c>
      <c r="M7467" s="58">
        <v>10467857.19422631</v>
      </c>
      <c r="O7467" s="26">
        <v>7458</v>
      </c>
      <c r="P7467" s="58">
        <v>10467857.19422631</v>
      </c>
    </row>
    <row r="7468" spans="12:16" x14ac:dyDescent="0.3">
      <c r="L7468" s="26">
        <v>7459</v>
      </c>
      <c r="M7468" s="58">
        <v>23021290.450409345</v>
      </c>
      <c r="O7468" s="26">
        <v>7459</v>
      </c>
      <c r="P7468" s="58">
        <v>23021290.450409345</v>
      </c>
    </row>
    <row r="7469" spans="12:16" x14ac:dyDescent="0.3">
      <c r="L7469" s="26">
        <v>7460</v>
      </c>
      <c r="M7469" s="58">
        <v>12371804.086747132</v>
      </c>
      <c r="O7469" s="26">
        <v>7460</v>
      </c>
      <c r="P7469" s="58">
        <v>12371804.086747132</v>
      </c>
    </row>
    <row r="7470" spans="12:16" x14ac:dyDescent="0.3">
      <c r="L7470" s="26">
        <v>7461</v>
      </c>
      <c r="M7470" s="58">
        <v>9292975.6579874009</v>
      </c>
      <c r="O7470" s="26">
        <v>7461</v>
      </c>
      <c r="P7470" s="58">
        <v>9292975.6579874009</v>
      </c>
    </row>
    <row r="7471" spans="12:16" x14ac:dyDescent="0.3">
      <c r="L7471" s="26">
        <v>7462</v>
      </c>
      <c r="M7471" s="58">
        <v>0</v>
      </c>
      <c r="O7471" s="26">
        <v>7462</v>
      </c>
      <c r="P7471" s="58">
        <v>0</v>
      </c>
    </row>
    <row r="7472" spans="12:16" x14ac:dyDescent="0.3">
      <c r="L7472" s="26">
        <v>7463</v>
      </c>
      <c r="M7472" s="58">
        <v>0</v>
      </c>
      <c r="O7472" s="26">
        <v>7463</v>
      </c>
      <c r="P7472" s="58">
        <v>0</v>
      </c>
    </row>
    <row r="7473" spans="12:16" x14ac:dyDescent="0.3">
      <c r="L7473" s="26">
        <v>7464</v>
      </c>
      <c r="M7473" s="58">
        <v>18486374.792635962</v>
      </c>
      <c r="O7473" s="26">
        <v>7464</v>
      </c>
      <c r="P7473" s="58">
        <v>18486374.792635962</v>
      </c>
    </row>
    <row r="7474" spans="12:16" x14ac:dyDescent="0.3">
      <c r="L7474" s="26">
        <v>7465</v>
      </c>
      <c r="M7474" s="58">
        <v>0</v>
      </c>
      <c r="O7474" s="26">
        <v>7465</v>
      </c>
      <c r="P7474" s="58">
        <v>0</v>
      </c>
    </row>
    <row r="7475" spans="12:16" x14ac:dyDescent="0.3">
      <c r="L7475" s="26">
        <v>7466</v>
      </c>
      <c r="M7475" s="58">
        <v>6039697.1901306119</v>
      </c>
      <c r="O7475" s="26">
        <v>7466</v>
      </c>
      <c r="P7475" s="58">
        <v>0</v>
      </c>
    </row>
    <row r="7476" spans="12:16" x14ac:dyDescent="0.3">
      <c r="L7476" s="26">
        <v>7467</v>
      </c>
      <c r="M7476" s="58">
        <v>0</v>
      </c>
      <c r="O7476" s="26">
        <v>7467</v>
      </c>
      <c r="P7476" s="58">
        <v>0</v>
      </c>
    </row>
    <row r="7477" spans="12:16" x14ac:dyDescent="0.3">
      <c r="L7477" s="26">
        <v>7468</v>
      </c>
      <c r="M7477" s="58">
        <v>0</v>
      </c>
      <c r="O7477" s="26">
        <v>7468</v>
      </c>
      <c r="P7477" s="58">
        <v>0</v>
      </c>
    </row>
    <row r="7478" spans="12:16" x14ac:dyDescent="0.3">
      <c r="L7478" s="26">
        <v>7469</v>
      </c>
      <c r="M7478" s="58">
        <v>0</v>
      </c>
      <c r="O7478" s="26">
        <v>7469</v>
      </c>
      <c r="P7478" s="58">
        <v>0</v>
      </c>
    </row>
    <row r="7479" spans="12:16" x14ac:dyDescent="0.3">
      <c r="L7479" s="26">
        <v>7470</v>
      </c>
      <c r="M7479" s="58">
        <v>16593625.382763991</v>
      </c>
      <c r="O7479" s="26">
        <v>7470</v>
      </c>
      <c r="P7479" s="58">
        <v>0</v>
      </c>
    </row>
    <row r="7480" spans="12:16" x14ac:dyDescent="0.3">
      <c r="L7480" s="26">
        <v>7471</v>
      </c>
      <c r="M7480" s="58">
        <v>22833610.728441246</v>
      </c>
      <c r="O7480" s="26">
        <v>7471</v>
      </c>
      <c r="P7480" s="58">
        <v>22833610.728441246</v>
      </c>
    </row>
    <row r="7481" spans="12:16" x14ac:dyDescent="0.3">
      <c r="L7481" s="26">
        <v>7472</v>
      </c>
      <c r="M7481" s="58">
        <v>12329903.792230958</v>
      </c>
      <c r="O7481" s="26">
        <v>7472</v>
      </c>
      <c r="P7481" s="58">
        <v>12329903.792230958</v>
      </c>
    </row>
    <row r="7482" spans="12:16" x14ac:dyDescent="0.3">
      <c r="L7482" s="26">
        <v>7473</v>
      </c>
      <c r="M7482" s="58">
        <v>21156013.12861342</v>
      </c>
      <c r="O7482" s="26">
        <v>7473</v>
      </c>
      <c r="P7482" s="58">
        <v>10640257.00895842</v>
      </c>
    </row>
    <row r="7483" spans="12:16" x14ac:dyDescent="0.3">
      <c r="L7483" s="26">
        <v>7474</v>
      </c>
      <c r="M7483" s="58">
        <v>13858549.752282713</v>
      </c>
      <c r="O7483" s="26">
        <v>7474</v>
      </c>
      <c r="P7483" s="58">
        <v>13858549.752282713</v>
      </c>
    </row>
    <row r="7484" spans="12:16" x14ac:dyDescent="0.3">
      <c r="L7484" s="26">
        <v>7475</v>
      </c>
      <c r="M7484" s="58">
        <v>0</v>
      </c>
      <c r="O7484" s="26">
        <v>7475</v>
      </c>
      <c r="P7484" s="58">
        <v>0</v>
      </c>
    </row>
    <row r="7485" spans="12:16" x14ac:dyDescent="0.3">
      <c r="L7485" s="26">
        <v>7476</v>
      </c>
      <c r="M7485" s="58">
        <v>17589026.564783908</v>
      </c>
      <c r="O7485" s="26">
        <v>7476</v>
      </c>
      <c r="P7485" s="58">
        <v>17589026.564783908</v>
      </c>
    </row>
    <row r="7486" spans="12:16" x14ac:dyDescent="0.3">
      <c r="L7486" s="26">
        <v>7477</v>
      </c>
      <c r="M7486" s="58">
        <v>11950079.659024892</v>
      </c>
      <c r="O7486" s="26">
        <v>7477</v>
      </c>
      <c r="P7486" s="58">
        <v>11950079.659024892</v>
      </c>
    </row>
    <row r="7487" spans="12:16" x14ac:dyDescent="0.3">
      <c r="L7487" s="26">
        <v>7478</v>
      </c>
      <c r="M7487" s="58">
        <v>20161243.328723658</v>
      </c>
      <c r="O7487" s="26">
        <v>7478</v>
      </c>
      <c r="P7487" s="58">
        <v>20161243.328723658</v>
      </c>
    </row>
    <row r="7488" spans="12:16" x14ac:dyDescent="0.3">
      <c r="L7488" s="26">
        <v>7479</v>
      </c>
      <c r="M7488" s="58">
        <v>0</v>
      </c>
      <c r="O7488" s="26">
        <v>7479</v>
      </c>
      <c r="P7488" s="58">
        <v>0</v>
      </c>
    </row>
    <row r="7489" spans="12:16" x14ac:dyDescent="0.3">
      <c r="L7489" s="26">
        <v>7480</v>
      </c>
      <c r="M7489" s="58">
        <v>7486437.9591711555</v>
      </c>
      <c r="O7489" s="26">
        <v>7480</v>
      </c>
      <c r="P7489" s="58">
        <v>7486437.9591711555</v>
      </c>
    </row>
    <row r="7490" spans="12:16" x14ac:dyDescent="0.3">
      <c r="L7490" s="26">
        <v>7481</v>
      </c>
      <c r="M7490" s="58">
        <v>25852444.311695728</v>
      </c>
      <c r="O7490" s="26">
        <v>7481</v>
      </c>
      <c r="P7490" s="58">
        <v>25852444.311695728</v>
      </c>
    </row>
    <row r="7491" spans="12:16" x14ac:dyDescent="0.3">
      <c r="L7491" s="26">
        <v>7482</v>
      </c>
      <c r="M7491" s="58">
        <v>25315074.760821663</v>
      </c>
      <c r="O7491" s="26">
        <v>7482</v>
      </c>
      <c r="P7491" s="58">
        <v>25315074.760821663</v>
      </c>
    </row>
    <row r="7492" spans="12:16" x14ac:dyDescent="0.3">
      <c r="L7492" s="26">
        <v>7483</v>
      </c>
      <c r="M7492" s="58">
        <v>10179748.212232642</v>
      </c>
      <c r="O7492" s="26">
        <v>7483</v>
      </c>
      <c r="P7492" s="58">
        <v>0</v>
      </c>
    </row>
    <row r="7493" spans="12:16" x14ac:dyDescent="0.3">
      <c r="L7493" s="26">
        <v>7484</v>
      </c>
      <c r="M7493" s="58">
        <v>0</v>
      </c>
      <c r="O7493" s="26">
        <v>7484</v>
      </c>
      <c r="P7493" s="58">
        <v>0</v>
      </c>
    </row>
    <row r="7494" spans="12:16" x14ac:dyDescent="0.3">
      <c r="L7494" s="26">
        <v>7485</v>
      </c>
      <c r="M7494" s="58">
        <v>21572001.584025912</v>
      </c>
      <c r="O7494" s="26">
        <v>7485</v>
      </c>
      <c r="P7494" s="58">
        <v>21572001.584025912</v>
      </c>
    </row>
    <row r="7495" spans="12:16" x14ac:dyDescent="0.3">
      <c r="L7495" s="26">
        <v>7486</v>
      </c>
      <c r="M7495" s="58">
        <v>0</v>
      </c>
      <c r="O7495" s="26">
        <v>7486</v>
      </c>
      <c r="P7495" s="58">
        <v>0</v>
      </c>
    </row>
    <row r="7496" spans="12:16" x14ac:dyDescent="0.3">
      <c r="L7496" s="26">
        <v>7487</v>
      </c>
      <c r="M7496" s="58">
        <v>11269581.885248855</v>
      </c>
      <c r="O7496" s="26">
        <v>7487</v>
      </c>
      <c r="P7496" s="58">
        <v>0</v>
      </c>
    </row>
    <row r="7497" spans="12:16" x14ac:dyDescent="0.3">
      <c r="L7497" s="26">
        <v>7488</v>
      </c>
      <c r="M7497" s="58">
        <v>0</v>
      </c>
      <c r="O7497" s="26">
        <v>7488</v>
      </c>
      <c r="P7497" s="58">
        <v>0</v>
      </c>
    </row>
    <row r="7498" spans="12:16" x14ac:dyDescent="0.3">
      <c r="L7498" s="26">
        <v>7489</v>
      </c>
      <c r="M7498" s="58">
        <v>20130892.853301574</v>
      </c>
      <c r="O7498" s="26">
        <v>7489</v>
      </c>
      <c r="P7498" s="58">
        <v>0</v>
      </c>
    </row>
    <row r="7499" spans="12:16" x14ac:dyDescent="0.3">
      <c r="L7499" s="26">
        <v>7490</v>
      </c>
      <c r="M7499" s="58">
        <v>0</v>
      </c>
      <c r="O7499" s="26">
        <v>7490</v>
      </c>
      <c r="P7499" s="58">
        <v>0</v>
      </c>
    </row>
    <row r="7500" spans="12:16" x14ac:dyDescent="0.3">
      <c r="L7500" s="26">
        <v>7491</v>
      </c>
      <c r="M7500" s="58">
        <v>0</v>
      </c>
      <c r="O7500" s="26">
        <v>7491</v>
      </c>
      <c r="P7500" s="58">
        <v>0</v>
      </c>
    </row>
    <row r="7501" spans="12:16" x14ac:dyDescent="0.3">
      <c r="L7501" s="26">
        <v>7492</v>
      </c>
      <c r="M7501" s="58">
        <v>10145476.775992641</v>
      </c>
      <c r="O7501" s="26">
        <v>7492</v>
      </c>
      <c r="P7501" s="58">
        <v>10145476.775992641</v>
      </c>
    </row>
    <row r="7502" spans="12:16" x14ac:dyDescent="0.3">
      <c r="L7502" s="26">
        <v>7493</v>
      </c>
      <c r="M7502" s="58">
        <v>0</v>
      </c>
      <c r="O7502" s="26">
        <v>7493</v>
      </c>
      <c r="P7502" s="58">
        <v>0</v>
      </c>
    </row>
    <row r="7503" spans="12:16" x14ac:dyDescent="0.3">
      <c r="L7503" s="26">
        <v>7494</v>
      </c>
      <c r="M7503" s="58">
        <v>20792554.619921237</v>
      </c>
      <c r="O7503" s="26">
        <v>7494</v>
      </c>
      <c r="P7503" s="58">
        <v>20792554.619921237</v>
      </c>
    </row>
    <row r="7504" spans="12:16" x14ac:dyDescent="0.3">
      <c r="L7504" s="26">
        <v>7495</v>
      </c>
      <c r="M7504" s="58">
        <v>8409461.279365642</v>
      </c>
      <c r="O7504" s="26">
        <v>7495</v>
      </c>
      <c r="P7504" s="58">
        <v>8409461.279365642</v>
      </c>
    </row>
    <row r="7505" spans="12:16" x14ac:dyDescent="0.3">
      <c r="L7505" s="26">
        <v>7496</v>
      </c>
      <c r="M7505" s="58">
        <v>0</v>
      </c>
      <c r="O7505" s="26">
        <v>7496</v>
      </c>
      <c r="P7505" s="58">
        <v>0</v>
      </c>
    </row>
    <row r="7506" spans="12:16" x14ac:dyDescent="0.3">
      <c r="L7506" s="26">
        <v>7497</v>
      </c>
      <c r="M7506" s="58">
        <v>0</v>
      </c>
      <c r="O7506" s="26">
        <v>7497</v>
      </c>
      <c r="P7506" s="58">
        <v>0</v>
      </c>
    </row>
    <row r="7507" spans="12:16" x14ac:dyDescent="0.3">
      <c r="L7507" s="26">
        <v>7498</v>
      </c>
      <c r="M7507" s="58">
        <v>0</v>
      </c>
      <c r="O7507" s="26">
        <v>7498</v>
      </c>
      <c r="P7507" s="58">
        <v>0</v>
      </c>
    </row>
    <row r="7508" spans="12:16" x14ac:dyDescent="0.3">
      <c r="L7508" s="26">
        <v>7499</v>
      </c>
      <c r="M7508" s="58">
        <v>5666710.5334457774</v>
      </c>
      <c r="O7508" s="26">
        <v>7499</v>
      </c>
      <c r="P7508" s="58">
        <v>0</v>
      </c>
    </row>
    <row r="7509" spans="12:16" x14ac:dyDescent="0.3">
      <c r="L7509" s="26">
        <v>7500</v>
      </c>
      <c r="M7509" s="58">
        <v>8383124.344882126</v>
      </c>
      <c r="O7509" s="26">
        <v>7500</v>
      </c>
      <c r="P7509" s="58">
        <v>8383124.344882126</v>
      </c>
    </row>
    <row r="7510" spans="12:16" x14ac:dyDescent="0.3">
      <c r="L7510" s="26">
        <v>7501</v>
      </c>
      <c r="M7510" s="58">
        <v>0</v>
      </c>
      <c r="O7510" s="26">
        <v>7501</v>
      </c>
      <c r="P7510" s="58">
        <v>0</v>
      </c>
    </row>
    <row r="7511" spans="12:16" x14ac:dyDescent="0.3">
      <c r="L7511" s="26">
        <v>7502</v>
      </c>
      <c r="M7511" s="58">
        <v>23277848.243159819</v>
      </c>
      <c r="O7511" s="26">
        <v>7502</v>
      </c>
      <c r="P7511" s="58">
        <v>23277848.243159819</v>
      </c>
    </row>
    <row r="7512" spans="12:16" x14ac:dyDescent="0.3">
      <c r="L7512" s="26">
        <v>7503</v>
      </c>
      <c r="M7512" s="58">
        <v>0</v>
      </c>
      <c r="O7512" s="26">
        <v>7503</v>
      </c>
      <c r="P7512" s="58">
        <v>0</v>
      </c>
    </row>
    <row r="7513" spans="12:16" x14ac:dyDescent="0.3">
      <c r="L7513" s="26">
        <v>7504</v>
      </c>
      <c r="M7513" s="58">
        <v>0</v>
      </c>
      <c r="O7513" s="26">
        <v>7504</v>
      </c>
      <c r="P7513" s="58">
        <v>0</v>
      </c>
    </row>
    <row r="7514" spans="12:16" x14ac:dyDescent="0.3">
      <c r="L7514" s="26">
        <v>7505</v>
      </c>
      <c r="M7514" s="58">
        <v>30631234.510942437</v>
      </c>
      <c r="O7514" s="26">
        <v>7505</v>
      </c>
      <c r="P7514" s="58">
        <v>30631234.510942437</v>
      </c>
    </row>
    <row r="7515" spans="12:16" x14ac:dyDescent="0.3">
      <c r="L7515" s="26">
        <v>7506</v>
      </c>
      <c r="M7515" s="58">
        <v>17273664.932775684</v>
      </c>
      <c r="O7515" s="26">
        <v>7506</v>
      </c>
      <c r="P7515" s="58">
        <v>17273664.932775684</v>
      </c>
    </row>
    <row r="7516" spans="12:16" x14ac:dyDescent="0.3">
      <c r="L7516" s="26">
        <v>7507</v>
      </c>
      <c r="M7516" s="58">
        <v>0</v>
      </c>
      <c r="O7516" s="26">
        <v>7507</v>
      </c>
      <c r="P7516" s="58">
        <v>0</v>
      </c>
    </row>
    <row r="7517" spans="12:16" x14ac:dyDescent="0.3">
      <c r="L7517" s="26">
        <v>7508</v>
      </c>
      <c r="M7517" s="58">
        <v>7294660.552885443</v>
      </c>
      <c r="O7517" s="26">
        <v>7508</v>
      </c>
      <c r="P7517" s="58">
        <v>7294660.552885443</v>
      </c>
    </row>
    <row r="7518" spans="12:16" x14ac:dyDescent="0.3">
      <c r="L7518" s="26">
        <v>7509</v>
      </c>
      <c r="M7518" s="58">
        <v>9268206.8245417383</v>
      </c>
      <c r="O7518" s="26">
        <v>7509</v>
      </c>
      <c r="P7518" s="58">
        <v>9268206.8245417383</v>
      </c>
    </row>
    <row r="7519" spans="12:16" x14ac:dyDescent="0.3">
      <c r="L7519" s="26">
        <v>7510</v>
      </c>
      <c r="M7519" s="58">
        <v>0</v>
      </c>
      <c r="O7519" s="26">
        <v>7510</v>
      </c>
      <c r="P7519" s="58">
        <v>0</v>
      </c>
    </row>
    <row r="7520" spans="12:16" x14ac:dyDescent="0.3">
      <c r="L7520" s="26">
        <v>7511</v>
      </c>
      <c r="M7520" s="58">
        <v>17824455.766660113</v>
      </c>
      <c r="O7520" s="26">
        <v>7511</v>
      </c>
      <c r="P7520" s="58">
        <v>17824455.766660113</v>
      </c>
    </row>
    <row r="7521" spans="12:16" x14ac:dyDescent="0.3">
      <c r="L7521" s="26">
        <v>7512</v>
      </c>
      <c r="M7521" s="58">
        <v>0</v>
      </c>
      <c r="O7521" s="26">
        <v>7512</v>
      </c>
      <c r="P7521" s="58">
        <v>0</v>
      </c>
    </row>
    <row r="7522" spans="12:16" x14ac:dyDescent="0.3">
      <c r="L7522" s="26">
        <v>7513</v>
      </c>
      <c r="M7522" s="58">
        <v>0</v>
      </c>
      <c r="O7522" s="26">
        <v>7513</v>
      </c>
      <c r="P7522" s="58">
        <v>0</v>
      </c>
    </row>
    <row r="7523" spans="12:16" x14ac:dyDescent="0.3">
      <c r="L7523" s="26">
        <v>7514</v>
      </c>
      <c r="M7523" s="58">
        <v>0</v>
      </c>
      <c r="O7523" s="26">
        <v>7514</v>
      </c>
      <c r="P7523" s="58">
        <v>0</v>
      </c>
    </row>
    <row r="7524" spans="12:16" x14ac:dyDescent="0.3">
      <c r="L7524" s="26">
        <v>7515</v>
      </c>
      <c r="M7524" s="58">
        <v>10193397.481060792</v>
      </c>
      <c r="O7524" s="26">
        <v>7515</v>
      </c>
      <c r="P7524" s="58">
        <v>10193397.481060792</v>
      </c>
    </row>
    <row r="7525" spans="12:16" x14ac:dyDescent="0.3">
      <c r="L7525" s="26">
        <v>7516</v>
      </c>
      <c r="M7525" s="58">
        <v>0</v>
      </c>
      <c r="O7525" s="26">
        <v>7516</v>
      </c>
      <c r="P7525" s="58">
        <v>0</v>
      </c>
    </row>
    <row r="7526" spans="12:16" x14ac:dyDescent="0.3">
      <c r="L7526" s="26">
        <v>7517</v>
      </c>
      <c r="M7526" s="58">
        <v>0</v>
      </c>
      <c r="O7526" s="26">
        <v>7517</v>
      </c>
      <c r="P7526" s="58">
        <v>0</v>
      </c>
    </row>
    <row r="7527" spans="12:16" x14ac:dyDescent="0.3">
      <c r="L7527" s="26">
        <v>7518</v>
      </c>
      <c r="M7527" s="58">
        <v>0</v>
      </c>
      <c r="O7527" s="26">
        <v>7518</v>
      </c>
      <c r="P7527" s="58">
        <v>0</v>
      </c>
    </row>
    <row r="7528" spans="12:16" x14ac:dyDescent="0.3">
      <c r="L7528" s="26">
        <v>7519</v>
      </c>
      <c r="M7528" s="58">
        <v>8738491.9615077283</v>
      </c>
      <c r="O7528" s="26">
        <v>7519</v>
      </c>
      <c r="P7528" s="58">
        <v>8738491.9615077283</v>
      </c>
    </row>
    <row r="7529" spans="12:16" x14ac:dyDescent="0.3">
      <c r="L7529" s="26">
        <v>7520</v>
      </c>
      <c r="M7529" s="58">
        <v>0</v>
      </c>
      <c r="O7529" s="26">
        <v>7520</v>
      </c>
      <c r="P7529" s="58">
        <v>0</v>
      </c>
    </row>
    <row r="7530" spans="12:16" x14ac:dyDescent="0.3">
      <c r="L7530" s="26">
        <v>7521</v>
      </c>
      <c r="M7530" s="58">
        <v>0</v>
      </c>
      <c r="O7530" s="26">
        <v>7521</v>
      </c>
      <c r="P7530" s="58">
        <v>0</v>
      </c>
    </row>
    <row r="7531" spans="12:16" x14ac:dyDescent="0.3">
      <c r="L7531" s="26">
        <v>7522</v>
      </c>
      <c r="M7531" s="58">
        <v>0</v>
      </c>
      <c r="O7531" s="26">
        <v>7522</v>
      </c>
      <c r="P7531" s="58">
        <v>0</v>
      </c>
    </row>
    <row r="7532" spans="12:16" x14ac:dyDescent="0.3">
      <c r="L7532" s="26">
        <v>7523</v>
      </c>
      <c r="M7532" s="58">
        <v>0</v>
      </c>
      <c r="O7532" s="26">
        <v>7523</v>
      </c>
      <c r="P7532" s="58">
        <v>0</v>
      </c>
    </row>
    <row r="7533" spans="12:16" x14ac:dyDescent="0.3">
      <c r="L7533" s="26">
        <v>7524</v>
      </c>
      <c r="M7533" s="58">
        <v>0</v>
      </c>
      <c r="O7533" s="26">
        <v>7524</v>
      </c>
      <c r="P7533" s="58">
        <v>0</v>
      </c>
    </row>
    <row r="7534" spans="12:16" x14ac:dyDescent="0.3">
      <c r="L7534" s="26">
        <v>7525</v>
      </c>
      <c r="M7534" s="58">
        <v>0</v>
      </c>
      <c r="O7534" s="26">
        <v>7525</v>
      </c>
      <c r="P7534" s="58">
        <v>0</v>
      </c>
    </row>
    <row r="7535" spans="12:16" x14ac:dyDescent="0.3">
      <c r="L7535" s="26">
        <v>7526</v>
      </c>
      <c r="M7535" s="58">
        <v>22085781.613230176</v>
      </c>
      <c r="O7535" s="26">
        <v>7526</v>
      </c>
      <c r="P7535" s="58">
        <v>22085781.613230176</v>
      </c>
    </row>
    <row r="7536" spans="12:16" x14ac:dyDescent="0.3">
      <c r="L7536" s="26">
        <v>7527</v>
      </c>
      <c r="M7536" s="58">
        <v>0</v>
      </c>
      <c r="O7536" s="26">
        <v>7527</v>
      </c>
      <c r="P7536" s="58">
        <v>0</v>
      </c>
    </row>
    <row r="7537" spans="12:16" x14ac:dyDescent="0.3">
      <c r="L7537" s="26">
        <v>7528</v>
      </c>
      <c r="M7537" s="58">
        <v>7996801.7914017346</v>
      </c>
      <c r="O7537" s="26">
        <v>7528</v>
      </c>
      <c r="P7537" s="58">
        <v>7996801.7914017346</v>
      </c>
    </row>
    <row r="7538" spans="12:16" x14ac:dyDescent="0.3">
      <c r="L7538" s="26">
        <v>7529</v>
      </c>
      <c r="M7538" s="58">
        <v>6369054.4057233799</v>
      </c>
      <c r="O7538" s="26">
        <v>7529</v>
      </c>
      <c r="P7538" s="58">
        <v>6369054.4057233799</v>
      </c>
    </row>
    <row r="7539" spans="12:16" x14ac:dyDescent="0.3">
      <c r="L7539" s="26">
        <v>7530</v>
      </c>
      <c r="M7539" s="58">
        <v>10269505.790819472</v>
      </c>
      <c r="O7539" s="26">
        <v>7530</v>
      </c>
      <c r="P7539" s="58">
        <v>10269505.790819472</v>
      </c>
    </row>
    <row r="7540" spans="12:16" x14ac:dyDescent="0.3">
      <c r="L7540" s="26">
        <v>7531</v>
      </c>
      <c r="M7540" s="58">
        <v>6580005.8260888578</v>
      </c>
      <c r="O7540" s="26">
        <v>7531</v>
      </c>
      <c r="P7540" s="58">
        <v>6580005.8260888578</v>
      </c>
    </row>
    <row r="7541" spans="12:16" x14ac:dyDescent="0.3">
      <c r="L7541" s="26">
        <v>7532</v>
      </c>
      <c r="M7541" s="58">
        <v>17278701.583609335</v>
      </c>
      <c r="O7541" s="26">
        <v>7532</v>
      </c>
      <c r="P7541" s="58">
        <v>17278701.583609335</v>
      </c>
    </row>
    <row r="7542" spans="12:16" x14ac:dyDescent="0.3">
      <c r="L7542" s="26">
        <v>7533</v>
      </c>
      <c r="M7542" s="58">
        <v>0</v>
      </c>
      <c r="O7542" s="26">
        <v>7533</v>
      </c>
      <c r="P7542" s="58">
        <v>0</v>
      </c>
    </row>
    <row r="7543" spans="12:16" x14ac:dyDescent="0.3">
      <c r="L7543" s="26">
        <v>7534</v>
      </c>
      <c r="M7543" s="58">
        <v>0</v>
      </c>
      <c r="O7543" s="26">
        <v>7534</v>
      </c>
      <c r="P7543" s="58">
        <v>0</v>
      </c>
    </row>
    <row r="7544" spans="12:16" x14ac:dyDescent="0.3">
      <c r="L7544" s="26">
        <v>7535</v>
      </c>
      <c r="M7544" s="58">
        <v>11633857.672840273</v>
      </c>
      <c r="O7544" s="26">
        <v>7535</v>
      </c>
      <c r="P7544" s="58">
        <v>0</v>
      </c>
    </row>
    <row r="7545" spans="12:16" x14ac:dyDescent="0.3">
      <c r="L7545" s="26">
        <v>7536</v>
      </c>
      <c r="M7545" s="58">
        <v>21507634.56427009</v>
      </c>
      <c r="O7545" s="26">
        <v>7536</v>
      </c>
      <c r="P7545" s="58">
        <v>11613277.156829445</v>
      </c>
    </row>
    <row r="7546" spans="12:16" x14ac:dyDescent="0.3">
      <c r="L7546" s="26">
        <v>7537</v>
      </c>
      <c r="M7546" s="58">
        <v>0</v>
      </c>
      <c r="O7546" s="26">
        <v>7537</v>
      </c>
      <c r="P7546" s="58">
        <v>0</v>
      </c>
    </row>
    <row r="7547" spans="12:16" x14ac:dyDescent="0.3">
      <c r="L7547" s="26">
        <v>7538</v>
      </c>
      <c r="M7547" s="58">
        <v>11924757.259261573</v>
      </c>
      <c r="O7547" s="26">
        <v>7538</v>
      </c>
      <c r="P7547" s="58">
        <v>11924757.259261573</v>
      </c>
    </row>
    <row r="7548" spans="12:16" x14ac:dyDescent="0.3">
      <c r="L7548" s="26">
        <v>7539</v>
      </c>
      <c r="M7548" s="58">
        <v>28813254.201244079</v>
      </c>
      <c r="O7548" s="26">
        <v>7539</v>
      </c>
      <c r="P7548" s="58">
        <v>22349039.59148936</v>
      </c>
    </row>
    <row r="7549" spans="12:16" x14ac:dyDescent="0.3">
      <c r="L7549" s="26">
        <v>7540</v>
      </c>
      <c r="M7549" s="58">
        <v>0</v>
      </c>
      <c r="O7549" s="26">
        <v>7540</v>
      </c>
      <c r="P7549" s="58">
        <v>0</v>
      </c>
    </row>
    <row r="7550" spans="12:16" x14ac:dyDescent="0.3">
      <c r="L7550" s="26">
        <v>7541</v>
      </c>
      <c r="M7550" s="58">
        <v>0</v>
      </c>
      <c r="O7550" s="26">
        <v>7541</v>
      </c>
      <c r="P7550" s="58">
        <v>0</v>
      </c>
    </row>
    <row r="7551" spans="12:16" x14ac:dyDescent="0.3">
      <c r="L7551" s="26">
        <v>7542</v>
      </c>
      <c r="M7551" s="58">
        <v>0</v>
      </c>
      <c r="O7551" s="26">
        <v>7542</v>
      </c>
      <c r="P7551" s="58">
        <v>0</v>
      </c>
    </row>
    <row r="7552" spans="12:16" x14ac:dyDescent="0.3">
      <c r="L7552" s="26">
        <v>7543</v>
      </c>
      <c r="M7552" s="58">
        <v>11423214.372544436</v>
      </c>
      <c r="O7552" s="26">
        <v>7543</v>
      </c>
      <c r="P7552" s="58">
        <v>11423214.372544436</v>
      </c>
    </row>
    <row r="7553" spans="12:16" x14ac:dyDescent="0.3">
      <c r="L7553" s="26">
        <v>7544</v>
      </c>
      <c r="M7553" s="58">
        <v>12110025.771216895</v>
      </c>
      <c r="O7553" s="26">
        <v>7544</v>
      </c>
      <c r="P7553" s="58">
        <v>12110025.771216895</v>
      </c>
    </row>
    <row r="7554" spans="12:16" x14ac:dyDescent="0.3">
      <c r="L7554" s="26">
        <v>7545</v>
      </c>
      <c r="M7554" s="58">
        <v>39803536.04160554</v>
      </c>
      <c r="O7554" s="26">
        <v>7545</v>
      </c>
      <c r="P7554" s="58">
        <v>39803536.04160554</v>
      </c>
    </row>
    <row r="7555" spans="12:16" x14ac:dyDescent="0.3">
      <c r="L7555" s="26">
        <v>7546</v>
      </c>
      <c r="M7555" s="58">
        <v>0</v>
      </c>
      <c r="O7555" s="26">
        <v>7546</v>
      </c>
      <c r="P7555" s="58">
        <v>0</v>
      </c>
    </row>
    <row r="7556" spans="12:16" x14ac:dyDescent="0.3">
      <c r="L7556" s="26">
        <v>7547</v>
      </c>
      <c r="M7556" s="58">
        <v>0</v>
      </c>
      <c r="O7556" s="26">
        <v>7547</v>
      </c>
      <c r="P7556" s="58">
        <v>0</v>
      </c>
    </row>
    <row r="7557" spans="12:16" x14ac:dyDescent="0.3">
      <c r="L7557" s="26">
        <v>7548</v>
      </c>
      <c r="M7557" s="58">
        <v>27073704.140219372</v>
      </c>
      <c r="O7557" s="26">
        <v>7548</v>
      </c>
      <c r="P7557" s="58">
        <v>27073704.140219372</v>
      </c>
    </row>
    <row r="7558" spans="12:16" x14ac:dyDescent="0.3">
      <c r="L7558" s="26">
        <v>7549</v>
      </c>
      <c r="M7558" s="58">
        <v>0</v>
      </c>
      <c r="O7558" s="26">
        <v>7549</v>
      </c>
      <c r="P7558" s="58">
        <v>0</v>
      </c>
    </row>
    <row r="7559" spans="12:16" x14ac:dyDescent="0.3">
      <c r="L7559" s="26">
        <v>7550</v>
      </c>
      <c r="M7559" s="58">
        <v>0</v>
      </c>
      <c r="O7559" s="26">
        <v>7550</v>
      </c>
      <c r="P7559" s="58">
        <v>0</v>
      </c>
    </row>
    <row r="7560" spans="12:16" x14ac:dyDescent="0.3">
      <c r="L7560" s="26">
        <v>7551</v>
      </c>
      <c r="M7560" s="58">
        <v>7718407.3295152858</v>
      </c>
      <c r="O7560" s="26">
        <v>7551</v>
      </c>
      <c r="P7560" s="58">
        <v>0</v>
      </c>
    </row>
    <row r="7561" spans="12:16" x14ac:dyDescent="0.3">
      <c r="L7561" s="26">
        <v>7552</v>
      </c>
      <c r="M7561" s="58">
        <v>8530806.0211039968</v>
      </c>
      <c r="O7561" s="26">
        <v>7552</v>
      </c>
      <c r="P7561" s="58">
        <v>8530806.0211039968</v>
      </c>
    </row>
    <row r="7562" spans="12:16" x14ac:dyDescent="0.3">
      <c r="L7562" s="26">
        <v>7553</v>
      </c>
      <c r="M7562" s="58">
        <v>21447376.990166772</v>
      </c>
      <c r="O7562" s="26">
        <v>7553</v>
      </c>
      <c r="P7562" s="58">
        <v>21447376.990166772</v>
      </c>
    </row>
    <row r="7563" spans="12:16" x14ac:dyDescent="0.3">
      <c r="L7563" s="26">
        <v>7554</v>
      </c>
      <c r="M7563" s="58">
        <v>12087382.998821463</v>
      </c>
      <c r="O7563" s="26">
        <v>7554</v>
      </c>
      <c r="P7563" s="58">
        <v>0</v>
      </c>
    </row>
    <row r="7564" spans="12:16" x14ac:dyDescent="0.3">
      <c r="L7564" s="26">
        <v>7555</v>
      </c>
      <c r="M7564" s="58">
        <v>14941989.707372595</v>
      </c>
      <c r="O7564" s="26">
        <v>7555</v>
      </c>
      <c r="P7564" s="58">
        <v>14941989.707372595</v>
      </c>
    </row>
    <row r="7565" spans="12:16" x14ac:dyDescent="0.3">
      <c r="L7565" s="26">
        <v>7556</v>
      </c>
      <c r="M7565" s="58">
        <v>0</v>
      </c>
      <c r="O7565" s="26">
        <v>7556</v>
      </c>
      <c r="P7565" s="58">
        <v>0</v>
      </c>
    </row>
    <row r="7566" spans="12:16" x14ac:dyDescent="0.3">
      <c r="L7566" s="26">
        <v>7557</v>
      </c>
      <c r="M7566" s="58">
        <v>16305868.834737506</v>
      </c>
      <c r="O7566" s="26">
        <v>7557</v>
      </c>
      <c r="P7566" s="58">
        <v>6005348.9642971959</v>
      </c>
    </row>
    <row r="7567" spans="12:16" x14ac:dyDescent="0.3">
      <c r="L7567" s="26">
        <v>7558</v>
      </c>
      <c r="M7567" s="58">
        <v>0</v>
      </c>
      <c r="O7567" s="26">
        <v>7558</v>
      </c>
      <c r="P7567" s="58">
        <v>0</v>
      </c>
    </row>
    <row r="7568" spans="12:16" x14ac:dyDescent="0.3">
      <c r="L7568" s="26">
        <v>7559</v>
      </c>
      <c r="M7568" s="58">
        <v>34858408.545084693</v>
      </c>
      <c r="O7568" s="26">
        <v>7559</v>
      </c>
      <c r="P7568" s="58">
        <v>34858408.545084693</v>
      </c>
    </row>
    <row r="7569" spans="12:16" x14ac:dyDescent="0.3">
      <c r="L7569" s="26">
        <v>7560</v>
      </c>
      <c r="M7569" s="58">
        <v>0</v>
      </c>
      <c r="O7569" s="26">
        <v>7560</v>
      </c>
      <c r="P7569" s="58">
        <v>0</v>
      </c>
    </row>
    <row r="7570" spans="12:16" x14ac:dyDescent="0.3">
      <c r="L7570" s="26">
        <v>7561</v>
      </c>
      <c r="M7570" s="58">
        <v>0</v>
      </c>
      <c r="O7570" s="26">
        <v>7561</v>
      </c>
      <c r="P7570" s="58">
        <v>0</v>
      </c>
    </row>
    <row r="7571" spans="12:16" x14ac:dyDescent="0.3">
      <c r="L7571" s="26">
        <v>7562</v>
      </c>
      <c r="M7571" s="58">
        <v>8568028.0015542228</v>
      </c>
      <c r="O7571" s="26">
        <v>7562</v>
      </c>
      <c r="P7571" s="58">
        <v>8568028.0015542228</v>
      </c>
    </row>
    <row r="7572" spans="12:16" x14ac:dyDescent="0.3">
      <c r="L7572" s="26">
        <v>7563</v>
      </c>
      <c r="M7572" s="58">
        <v>11493047.259975785</v>
      </c>
      <c r="O7572" s="26">
        <v>7563</v>
      </c>
      <c r="P7572" s="58">
        <v>11493047.259975785</v>
      </c>
    </row>
    <row r="7573" spans="12:16" x14ac:dyDescent="0.3">
      <c r="L7573" s="26">
        <v>7564</v>
      </c>
      <c r="M7573" s="58">
        <v>12709692.158079993</v>
      </c>
      <c r="O7573" s="26">
        <v>7564</v>
      </c>
      <c r="P7573" s="58">
        <v>0</v>
      </c>
    </row>
    <row r="7574" spans="12:16" x14ac:dyDescent="0.3">
      <c r="L7574" s="26">
        <v>7565</v>
      </c>
      <c r="M7574" s="58">
        <v>0</v>
      </c>
      <c r="O7574" s="26">
        <v>7565</v>
      </c>
      <c r="P7574" s="58">
        <v>0</v>
      </c>
    </row>
    <row r="7575" spans="12:16" x14ac:dyDescent="0.3">
      <c r="L7575" s="26">
        <v>7566</v>
      </c>
      <c r="M7575" s="58">
        <v>0</v>
      </c>
      <c r="O7575" s="26">
        <v>7566</v>
      </c>
      <c r="P7575" s="58">
        <v>0</v>
      </c>
    </row>
    <row r="7576" spans="12:16" x14ac:dyDescent="0.3">
      <c r="L7576" s="26">
        <v>7567</v>
      </c>
      <c r="M7576" s="58">
        <v>0</v>
      </c>
      <c r="O7576" s="26">
        <v>7567</v>
      </c>
      <c r="P7576" s="58">
        <v>0</v>
      </c>
    </row>
    <row r="7577" spans="12:16" x14ac:dyDescent="0.3">
      <c r="L7577" s="26">
        <v>7568</v>
      </c>
      <c r="M7577" s="58">
        <v>0</v>
      </c>
      <c r="O7577" s="26">
        <v>7568</v>
      </c>
      <c r="P7577" s="58">
        <v>0</v>
      </c>
    </row>
    <row r="7578" spans="12:16" x14ac:dyDescent="0.3">
      <c r="L7578" s="26">
        <v>7569</v>
      </c>
      <c r="M7578" s="58">
        <v>27894115.880371816</v>
      </c>
      <c r="O7578" s="26">
        <v>7569</v>
      </c>
      <c r="P7578" s="58">
        <v>13987671.885186877</v>
      </c>
    </row>
    <row r="7579" spans="12:16" x14ac:dyDescent="0.3">
      <c r="L7579" s="26">
        <v>7570</v>
      </c>
      <c r="M7579" s="58">
        <v>8922174.6610250454</v>
      </c>
      <c r="O7579" s="26">
        <v>7570</v>
      </c>
      <c r="P7579" s="58">
        <v>0</v>
      </c>
    </row>
    <row r="7580" spans="12:16" x14ac:dyDescent="0.3">
      <c r="L7580" s="26">
        <v>7571</v>
      </c>
      <c r="M7580" s="58">
        <v>14717215.234936882</v>
      </c>
      <c r="O7580" s="26">
        <v>7571</v>
      </c>
      <c r="P7580" s="58">
        <v>0</v>
      </c>
    </row>
    <row r="7581" spans="12:16" x14ac:dyDescent="0.3">
      <c r="L7581" s="26">
        <v>7572</v>
      </c>
      <c r="M7581" s="58">
        <v>0</v>
      </c>
      <c r="O7581" s="26">
        <v>7572</v>
      </c>
      <c r="P7581" s="58">
        <v>0</v>
      </c>
    </row>
    <row r="7582" spans="12:16" x14ac:dyDescent="0.3">
      <c r="L7582" s="26">
        <v>7573</v>
      </c>
      <c r="M7582" s="58">
        <v>22556504.869550016</v>
      </c>
      <c r="O7582" s="26">
        <v>7573</v>
      </c>
      <c r="P7582" s="58">
        <v>22556504.869550016</v>
      </c>
    </row>
    <row r="7583" spans="12:16" x14ac:dyDescent="0.3">
      <c r="L7583" s="26">
        <v>7574</v>
      </c>
      <c r="M7583" s="58">
        <v>27139826.361921553</v>
      </c>
      <c r="O7583" s="26">
        <v>7574</v>
      </c>
      <c r="P7583" s="58">
        <v>27139826.361921553</v>
      </c>
    </row>
    <row r="7584" spans="12:16" x14ac:dyDescent="0.3">
      <c r="L7584" s="26">
        <v>7575</v>
      </c>
      <c r="M7584" s="58">
        <v>8553666.2214658912</v>
      </c>
      <c r="O7584" s="26">
        <v>7575</v>
      </c>
      <c r="P7584" s="58">
        <v>8553666.2214658912</v>
      </c>
    </row>
    <row r="7585" spans="12:16" x14ac:dyDescent="0.3">
      <c r="L7585" s="26">
        <v>7576</v>
      </c>
      <c r="M7585" s="58">
        <v>27737240.390739806</v>
      </c>
      <c r="O7585" s="26">
        <v>7576</v>
      </c>
      <c r="P7585" s="58">
        <v>27737240.390739806</v>
      </c>
    </row>
    <row r="7586" spans="12:16" x14ac:dyDescent="0.3">
      <c r="L7586" s="26">
        <v>7577</v>
      </c>
      <c r="M7586" s="58">
        <v>22518433.646627434</v>
      </c>
      <c r="O7586" s="26">
        <v>7577</v>
      </c>
      <c r="P7586" s="58">
        <v>22518433.646627434</v>
      </c>
    </row>
    <row r="7587" spans="12:16" x14ac:dyDescent="0.3">
      <c r="L7587" s="26">
        <v>7578</v>
      </c>
      <c r="M7587" s="58">
        <v>0</v>
      </c>
      <c r="O7587" s="26">
        <v>7578</v>
      </c>
      <c r="P7587" s="58">
        <v>0</v>
      </c>
    </row>
    <row r="7588" spans="12:16" x14ac:dyDescent="0.3">
      <c r="L7588" s="26">
        <v>7579</v>
      </c>
      <c r="M7588" s="58">
        <v>0</v>
      </c>
      <c r="O7588" s="26">
        <v>7579</v>
      </c>
      <c r="P7588" s="58">
        <v>0</v>
      </c>
    </row>
    <row r="7589" spans="12:16" x14ac:dyDescent="0.3">
      <c r="L7589" s="26">
        <v>7580</v>
      </c>
      <c r="M7589" s="58">
        <v>7448938.8406336131</v>
      </c>
      <c r="O7589" s="26">
        <v>7580</v>
      </c>
      <c r="P7589" s="58">
        <v>7448938.8406336131</v>
      </c>
    </row>
    <row r="7590" spans="12:16" x14ac:dyDescent="0.3">
      <c r="L7590" s="26">
        <v>7581</v>
      </c>
      <c r="M7590" s="58">
        <v>0</v>
      </c>
      <c r="O7590" s="26">
        <v>7581</v>
      </c>
      <c r="P7590" s="58">
        <v>0</v>
      </c>
    </row>
    <row r="7591" spans="12:16" x14ac:dyDescent="0.3">
      <c r="L7591" s="26">
        <v>7582</v>
      </c>
      <c r="M7591" s="58">
        <v>21049201.630105108</v>
      </c>
      <c r="O7591" s="26">
        <v>7582</v>
      </c>
      <c r="P7591" s="58">
        <v>21049201.630105108</v>
      </c>
    </row>
    <row r="7592" spans="12:16" x14ac:dyDescent="0.3">
      <c r="L7592" s="26">
        <v>7583</v>
      </c>
      <c r="M7592" s="58">
        <v>0</v>
      </c>
      <c r="O7592" s="26">
        <v>7583</v>
      </c>
      <c r="P7592" s="58">
        <v>0</v>
      </c>
    </row>
    <row r="7593" spans="12:16" x14ac:dyDescent="0.3">
      <c r="L7593" s="26">
        <v>7584</v>
      </c>
      <c r="M7593" s="58">
        <v>8373789.4107967233</v>
      </c>
      <c r="O7593" s="26">
        <v>7584</v>
      </c>
      <c r="P7593" s="58">
        <v>8373789.4107967233</v>
      </c>
    </row>
    <row r="7594" spans="12:16" x14ac:dyDescent="0.3">
      <c r="L7594" s="26">
        <v>7585</v>
      </c>
      <c r="M7594" s="58">
        <v>0</v>
      </c>
      <c r="O7594" s="26">
        <v>7585</v>
      </c>
      <c r="P7594" s="58">
        <v>0</v>
      </c>
    </row>
    <row r="7595" spans="12:16" x14ac:dyDescent="0.3">
      <c r="L7595" s="26">
        <v>7586</v>
      </c>
      <c r="M7595" s="58">
        <v>10603397.407704527</v>
      </c>
      <c r="O7595" s="26">
        <v>7586</v>
      </c>
      <c r="P7595" s="58">
        <v>0</v>
      </c>
    </row>
    <row r="7596" spans="12:16" x14ac:dyDescent="0.3">
      <c r="L7596" s="26">
        <v>7587</v>
      </c>
      <c r="M7596" s="58">
        <v>13436918.867339039</v>
      </c>
      <c r="O7596" s="26">
        <v>7587</v>
      </c>
      <c r="P7596" s="58">
        <v>13436918.867339039</v>
      </c>
    </row>
    <row r="7597" spans="12:16" x14ac:dyDescent="0.3">
      <c r="L7597" s="26">
        <v>7588</v>
      </c>
      <c r="M7597" s="58">
        <v>14172529.691340307</v>
      </c>
      <c r="O7597" s="26">
        <v>7588</v>
      </c>
      <c r="P7597" s="58">
        <v>0</v>
      </c>
    </row>
    <row r="7598" spans="12:16" x14ac:dyDescent="0.3">
      <c r="L7598" s="26">
        <v>7589</v>
      </c>
      <c r="M7598" s="58">
        <v>0</v>
      </c>
      <c r="O7598" s="26">
        <v>7589</v>
      </c>
      <c r="P7598" s="58">
        <v>0</v>
      </c>
    </row>
    <row r="7599" spans="12:16" x14ac:dyDescent="0.3">
      <c r="L7599" s="26">
        <v>7590</v>
      </c>
      <c r="M7599" s="58">
        <v>19785404.891203701</v>
      </c>
      <c r="O7599" s="26">
        <v>7590</v>
      </c>
      <c r="P7599" s="58">
        <v>19785404.891203701</v>
      </c>
    </row>
    <row r="7600" spans="12:16" x14ac:dyDescent="0.3">
      <c r="L7600" s="26">
        <v>7591</v>
      </c>
      <c r="M7600" s="58">
        <v>9050480.2669169493</v>
      </c>
      <c r="O7600" s="26">
        <v>7591</v>
      </c>
      <c r="P7600" s="58">
        <v>9050480.2669169493</v>
      </c>
    </row>
    <row r="7601" spans="12:16" x14ac:dyDescent="0.3">
      <c r="L7601" s="26">
        <v>7592</v>
      </c>
      <c r="M7601" s="58">
        <v>10236665.757686595</v>
      </c>
      <c r="O7601" s="26">
        <v>7592</v>
      </c>
      <c r="P7601" s="58">
        <v>10236665.757686595</v>
      </c>
    </row>
    <row r="7602" spans="12:16" x14ac:dyDescent="0.3">
      <c r="L7602" s="26">
        <v>7593</v>
      </c>
      <c r="M7602" s="58">
        <v>12421818.532503195</v>
      </c>
      <c r="O7602" s="26">
        <v>7593</v>
      </c>
      <c r="P7602" s="58">
        <v>12421818.532503195</v>
      </c>
    </row>
    <row r="7603" spans="12:16" x14ac:dyDescent="0.3">
      <c r="L7603" s="26">
        <v>7594</v>
      </c>
      <c r="M7603" s="58">
        <v>0</v>
      </c>
      <c r="O7603" s="26">
        <v>7594</v>
      </c>
      <c r="P7603" s="58">
        <v>0</v>
      </c>
    </row>
    <row r="7604" spans="12:16" x14ac:dyDescent="0.3">
      <c r="L7604" s="26">
        <v>7595</v>
      </c>
      <c r="M7604" s="58">
        <v>0</v>
      </c>
      <c r="O7604" s="26">
        <v>7595</v>
      </c>
      <c r="P7604" s="58">
        <v>0</v>
      </c>
    </row>
    <row r="7605" spans="12:16" x14ac:dyDescent="0.3">
      <c r="L7605" s="26">
        <v>7596</v>
      </c>
      <c r="M7605" s="58">
        <v>40850037.091313116</v>
      </c>
      <c r="O7605" s="26">
        <v>7596</v>
      </c>
      <c r="P7605" s="58">
        <v>40850037.091313116</v>
      </c>
    </row>
    <row r="7606" spans="12:16" x14ac:dyDescent="0.3">
      <c r="L7606" s="26">
        <v>7597</v>
      </c>
      <c r="M7606" s="58">
        <v>0</v>
      </c>
      <c r="O7606" s="26">
        <v>7597</v>
      </c>
      <c r="P7606" s="58">
        <v>0</v>
      </c>
    </row>
    <row r="7607" spans="12:16" x14ac:dyDescent="0.3">
      <c r="L7607" s="26">
        <v>7598</v>
      </c>
      <c r="M7607" s="58">
        <v>30654418.38196208</v>
      </c>
      <c r="O7607" s="26">
        <v>7598</v>
      </c>
      <c r="P7607" s="58">
        <v>0</v>
      </c>
    </row>
    <row r="7608" spans="12:16" x14ac:dyDescent="0.3">
      <c r="L7608" s="26">
        <v>7599</v>
      </c>
      <c r="M7608" s="58">
        <v>12320045.79173051</v>
      </c>
      <c r="O7608" s="26">
        <v>7599</v>
      </c>
      <c r="P7608" s="58">
        <v>12320045.79173051</v>
      </c>
    </row>
    <row r="7609" spans="12:16" x14ac:dyDescent="0.3">
      <c r="L7609" s="26">
        <v>7600</v>
      </c>
      <c r="M7609" s="58">
        <v>0</v>
      </c>
      <c r="O7609" s="26">
        <v>7600</v>
      </c>
      <c r="P7609" s="58">
        <v>0</v>
      </c>
    </row>
    <row r="7610" spans="12:16" x14ac:dyDescent="0.3">
      <c r="L7610" s="26">
        <v>7601</v>
      </c>
      <c r="M7610" s="58">
        <v>0</v>
      </c>
      <c r="O7610" s="26">
        <v>7601</v>
      </c>
      <c r="P7610" s="58">
        <v>0</v>
      </c>
    </row>
    <row r="7611" spans="12:16" x14ac:dyDescent="0.3">
      <c r="L7611" s="26">
        <v>7602</v>
      </c>
      <c r="M7611" s="58">
        <v>15191664.866522217</v>
      </c>
      <c r="O7611" s="26">
        <v>7602</v>
      </c>
      <c r="P7611" s="58">
        <v>0</v>
      </c>
    </row>
    <row r="7612" spans="12:16" x14ac:dyDescent="0.3">
      <c r="L7612" s="26">
        <v>7603</v>
      </c>
      <c r="M7612" s="58">
        <v>0</v>
      </c>
      <c r="O7612" s="26">
        <v>7603</v>
      </c>
      <c r="P7612" s="58">
        <v>0</v>
      </c>
    </row>
    <row r="7613" spans="12:16" x14ac:dyDescent="0.3">
      <c r="L7613" s="26">
        <v>7604</v>
      </c>
      <c r="M7613" s="58">
        <v>24199197.115157939</v>
      </c>
      <c r="O7613" s="26">
        <v>7604</v>
      </c>
      <c r="P7613" s="58">
        <v>24199197.115157939</v>
      </c>
    </row>
    <row r="7614" spans="12:16" x14ac:dyDescent="0.3">
      <c r="L7614" s="26">
        <v>7605</v>
      </c>
      <c r="M7614" s="58">
        <v>11982696.487452388</v>
      </c>
      <c r="O7614" s="26">
        <v>7605</v>
      </c>
      <c r="P7614" s="58">
        <v>11982696.487452388</v>
      </c>
    </row>
    <row r="7615" spans="12:16" x14ac:dyDescent="0.3">
      <c r="L7615" s="26">
        <v>7606</v>
      </c>
      <c r="M7615" s="58">
        <v>0</v>
      </c>
      <c r="O7615" s="26">
        <v>7606</v>
      </c>
      <c r="P7615" s="58">
        <v>0</v>
      </c>
    </row>
    <row r="7616" spans="12:16" x14ac:dyDescent="0.3">
      <c r="L7616" s="26">
        <v>7607</v>
      </c>
      <c r="M7616" s="58">
        <v>9130188.9950747378</v>
      </c>
      <c r="O7616" s="26">
        <v>7607</v>
      </c>
      <c r="P7616" s="58">
        <v>9130188.9950747378</v>
      </c>
    </row>
    <row r="7617" spans="12:16" x14ac:dyDescent="0.3">
      <c r="L7617" s="26">
        <v>7608</v>
      </c>
      <c r="M7617" s="58">
        <v>0</v>
      </c>
      <c r="O7617" s="26">
        <v>7608</v>
      </c>
      <c r="P7617" s="58">
        <v>0</v>
      </c>
    </row>
    <row r="7618" spans="12:16" x14ac:dyDescent="0.3">
      <c r="L7618" s="26">
        <v>7609</v>
      </c>
      <c r="M7618" s="58">
        <v>15248366.895170882</v>
      </c>
      <c r="O7618" s="26">
        <v>7609</v>
      </c>
      <c r="P7618" s="58">
        <v>15248366.895170882</v>
      </c>
    </row>
    <row r="7619" spans="12:16" x14ac:dyDescent="0.3">
      <c r="L7619" s="26">
        <v>7610</v>
      </c>
      <c r="M7619" s="58">
        <v>0</v>
      </c>
      <c r="O7619" s="26">
        <v>7610</v>
      </c>
      <c r="P7619" s="58">
        <v>0</v>
      </c>
    </row>
    <row r="7620" spans="12:16" x14ac:dyDescent="0.3">
      <c r="L7620" s="26">
        <v>7611</v>
      </c>
      <c r="M7620" s="58">
        <v>18183364.619601883</v>
      </c>
      <c r="O7620" s="26">
        <v>7611</v>
      </c>
      <c r="P7620" s="58">
        <v>18183364.619601883</v>
      </c>
    </row>
    <row r="7621" spans="12:16" x14ac:dyDescent="0.3">
      <c r="L7621" s="26">
        <v>7612</v>
      </c>
      <c r="M7621" s="58">
        <v>32390249.729609206</v>
      </c>
      <c r="O7621" s="26">
        <v>7612</v>
      </c>
      <c r="P7621" s="58">
        <v>24227330.419879973</v>
      </c>
    </row>
    <row r="7622" spans="12:16" x14ac:dyDescent="0.3">
      <c r="L7622" s="26">
        <v>7613</v>
      </c>
      <c r="M7622" s="58">
        <v>8486579.0092157889</v>
      </c>
      <c r="O7622" s="26">
        <v>7613</v>
      </c>
      <c r="P7622" s="58">
        <v>8486579.0092157889</v>
      </c>
    </row>
    <row r="7623" spans="12:16" x14ac:dyDescent="0.3">
      <c r="L7623" s="26">
        <v>7614</v>
      </c>
      <c r="M7623" s="58">
        <v>0</v>
      </c>
      <c r="O7623" s="26">
        <v>7614</v>
      </c>
      <c r="P7623" s="58">
        <v>0</v>
      </c>
    </row>
    <row r="7624" spans="12:16" x14ac:dyDescent="0.3">
      <c r="L7624" s="26">
        <v>7615</v>
      </c>
      <c r="M7624" s="58">
        <v>11689540.523466593</v>
      </c>
      <c r="O7624" s="26">
        <v>7615</v>
      </c>
      <c r="P7624" s="58">
        <v>11689540.523466593</v>
      </c>
    </row>
    <row r="7625" spans="12:16" x14ac:dyDescent="0.3">
      <c r="L7625" s="26">
        <v>7616</v>
      </c>
      <c r="M7625" s="58">
        <v>6232393.2668599496</v>
      </c>
      <c r="O7625" s="26">
        <v>7616</v>
      </c>
      <c r="P7625" s="58">
        <v>6232393.2668599496</v>
      </c>
    </row>
    <row r="7626" spans="12:16" x14ac:dyDescent="0.3">
      <c r="L7626" s="26">
        <v>7617</v>
      </c>
      <c r="M7626" s="58">
        <v>21279119.260297626</v>
      </c>
      <c r="O7626" s="26">
        <v>7617</v>
      </c>
      <c r="P7626" s="58">
        <v>21279119.260297626</v>
      </c>
    </row>
    <row r="7627" spans="12:16" x14ac:dyDescent="0.3">
      <c r="L7627" s="26">
        <v>7618</v>
      </c>
      <c r="M7627" s="58">
        <v>18141017.21363733</v>
      </c>
      <c r="O7627" s="26">
        <v>7618</v>
      </c>
      <c r="P7627" s="58">
        <v>18141017.21363733</v>
      </c>
    </row>
    <row r="7628" spans="12:16" x14ac:dyDescent="0.3">
      <c r="L7628" s="26">
        <v>7619</v>
      </c>
      <c r="M7628" s="58">
        <v>0</v>
      </c>
      <c r="O7628" s="26">
        <v>7619</v>
      </c>
      <c r="P7628" s="58">
        <v>0</v>
      </c>
    </row>
    <row r="7629" spans="12:16" x14ac:dyDescent="0.3">
      <c r="L7629" s="26">
        <v>7620</v>
      </c>
      <c r="M7629" s="58">
        <v>5030956.1342981895</v>
      </c>
      <c r="O7629" s="26">
        <v>7620</v>
      </c>
      <c r="P7629" s="58">
        <v>5030956.1342981895</v>
      </c>
    </row>
    <row r="7630" spans="12:16" x14ac:dyDescent="0.3">
      <c r="L7630" s="26">
        <v>7621</v>
      </c>
      <c r="M7630" s="58">
        <v>0</v>
      </c>
      <c r="O7630" s="26">
        <v>7621</v>
      </c>
      <c r="P7630" s="58">
        <v>0</v>
      </c>
    </row>
    <row r="7631" spans="12:16" x14ac:dyDescent="0.3">
      <c r="L7631" s="26">
        <v>7622</v>
      </c>
      <c r="M7631" s="58">
        <v>0</v>
      </c>
      <c r="O7631" s="26">
        <v>7622</v>
      </c>
      <c r="P7631" s="58">
        <v>0</v>
      </c>
    </row>
    <row r="7632" spans="12:16" x14ac:dyDescent="0.3">
      <c r="L7632" s="26">
        <v>7623</v>
      </c>
      <c r="M7632" s="58">
        <v>0</v>
      </c>
      <c r="O7632" s="26">
        <v>7623</v>
      </c>
      <c r="P7632" s="58">
        <v>0</v>
      </c>
    </row>
    <row r="7633" spans="12:16" x14ac:dyDescent="0.3">
      <c r="L7633" s="26">
        <v>7624</v>
      </c>
      <c r="M7633" s="58">
        <v>14858762.897728907</v>
      </c>
      <c r="O7633" s="26">
        <v>7624</v>
      </c>
      <c r="P7633" s="58">
        <v>14858762.897728907</v>
      </c>
    </row>
    <row r="7634" spans="12:16" x14ac:dyDescent="0.3">
      <c r="L7634" s="26">
        <v>7625</v>
      </c>
      <c r="M7634" s="58">
        <v>10261712.909299145</v>
      </c>
      <c r="O7634" s="26">
        <v>7625</v>
      </c>
      <c r="P7634" s="58">
        <v>10261712.909299145</v>
      </c>
    </row>
    <row r="7635" spans="12:16" x14ac:dyDescent="0.3">
      <c r="L7635" s="26">
        <v>7626</v>
      </c>
      <c r="M7635" s="58">
        <v>0</v>
      </c>
      <c r="O7635" s="26">
        <v>7626</v>
      </c>
      <c r="P7635" s="58">
        <v>0</v>
      </c>
    </row>
    <row r="7636" spans="12:16" x14ac:dyDescent="0.3">
      <c r="L7636" s="26">
        <v>7627</v>
      </c>
      <c r="M7636" s="58">
        <v>0</v>
      </c>
      <c r="O7636" s="26">
        <v>7627</v>
      </c>
      <c r="P7636" s="58">
        <v>0</v>
      </c>
    </row>
    <row r="7637" spans="12:16" x14ac:dyDescent="0.3">
      <c r="L7637" s="26">
        <v>7628</v>
      </c>
      <c r="M7637" s="58">
        <v>12673303.677165717</v>
      </c>
      <c r="O7637" s="26">
        <v>7628</v>
      </c>
      <c r="P7637" s="58">
        <v>12673303.677165717</v>
      </c>
    </row>
    <row r="7638" spans="12:16" x14ac:dyDescent="0.3">
      <c r="L7638" s="26">
        <v>7629</v>
      </c>
      <c r="M7638" s="58">
        <v>0</v>
      </c>
      <c r="O7638" s="26">
        <v>7629</v>
      </c>
      <c r="P7638" s="58">
        <v>0</v>
      </c>
    </row>
    <row r="7639" spans="12:16" x14ac:dyDescent="0.3">
      <c r="L7639" s="26">
        <v>7630</v>
      </c>
      <c r="M7639" s="58">
        <v>15129626.328251362</v>
      </c>
      <c r="O7639" s="26">
        <v>7630</v>
      </c>
      <c r="P7639" s="58">
        <v>15129626.328251362</v>
      </c>
    </row>
    <row r="7640" spans="12:16" x14ac:dyDescent="0.3">
      <c r="L7640" s="26">
        <v>7631</v>
      </c>
      <c r="M7640" s="58">
        <v>0</v>
      </c>
      <c r="O7640" s="26">
        <v>7631</v>
      </c>
      <c r="P7640" s="58">
        <v>0</v>
      </c>
    </row>
    <row r="7641" spans="12:16" x14ac:dyDescent="0.3">
      <c r="L7641" s="26">
        <v>7632</v>
      </c>
      <c r="M7641" s="58">
        <v>11628177.458299782</v>
      </c>
      <c r="O7641" s="26">
        <v>7632</v>
      </c>
      <c r="P7641" s="58">
        <v>11628177.458299782</v>
      </c>
    </row>
    <row r="7642" spans="12:16" x14ac:dyDescent="0.3">
      <c r="L7642" s="26">
        <v>7633</v>
      </c>
      <c r="M7642" s="58">
        <v>0</v>
      </c>
      <c r="O7642" s="26">
        <v>7633</v>
      </c>
      <c r="P7642" s="58">
        <v>0</v>
      </c>
    </row>
    <row r="7643" spans="12:16" x14ac:dyDescent="0.3">
      <c r="L7643" s="26">
        <v>7634</v>
      </c>
      <c r="M7643" s="58">
        <v>21880215.214311682</v>
      </c>
      <c r="O7643" s="26">
        <v>7634</v>
      </c>
      <c r="P7643" s="58">
        <v>21880215.214311682</v>
      </c>
    </row>
    <row r="7644" spans="12:16" x14ac:dyDescent="0.3">
      <c r="L7644" s="26">
        <v>7635</v>
      </c>
      <c r="M7644" s="58">
        <v>0</v>
      </c>
      <c r="O7644" s="26">
        <v>7635</v>
      </c>
      <c r="P7644" s="58">
        <v>0</v>
      </c>
    </row>
    <row r="7645" spans="12:16" x14ac:dyDescent="0.3">
      <c r="L7645" s="26">
        <v>7636</v>
      </c>
      <c r="M7645" s="58">
        <v>0</v>
      </c>
      <c r="O7645" s="26">
        <v>7636</v>
      </c>
      <c r="P7645" s="58">
        <v>0</v>
      </c>
    </row>
    <row r="7646" spans="12:16" x14ac:dyDescent="0.3">
      <c r="L7646" s="26">
        <v>7637</v>
      </c>
      <c r="M7646" s="58">
        <v>0</v>
      </c>
      <c r="O7646" s="26">
        <v>7637</v>
      </c>
      <c r="P7646" s="58">
        <v>0</v>
      </c>
    </row>
    <row r="7647" spans="12:16" x14ac:dyDescent="0.3">
      <c r="L7647" s="26">
        <v>7638</v>
      </c>
      <c r="M7647" s="58">
        <v>41145213.565087259</v>
      </c>
      <c r="O7647" s="26">
        <v>7638</v>
      </c>
      <c r="P7647" s="58">
        <v>9603127.8033022285</v>
      </c>
    </row>
    <row r="7648" spans="12:16" x14ac:dyDescent="0.3">
      <c r="L7648" s="26">
        <v>7639</v>
      </c>
      <c r="M7648" s="58">
        <v>0</v>
      </c>
      <c r="O7648" s="26">
        <v>7639</v>
      </c>
      <c r="P7648" s="58">
        <v>0</v>
      </c>
    </row>
    <row r="7649" spans="12:16" x14ac:dyDescent="0.3">
      <c r="L7649" s="26">
        <v>7640</v>
      </c>
      <c r="M7649" s="58">
        <v>0</v>
      </c>
      <c r="O7649" s="26">
        <v>7640</v>
      </c>
      <c r="P7649" s="58">
        <v>0</v>
      </c>
    </row>
    <row r="7650" spans="12:16" x14ac:dyDescent="0.3">
      <c r="L7650" s="26">
        <v>7641</v>
      </c>
      <c r="M7650" s="58">
        <v>0</v>
      </c>
      <c r="O7650" s="26">
        <v>7641</v>
      </c>
      <c r="P7650" s="58">
        <v>0</v>
      </c>
    </row>
    <row r="7651" spans="12:16" x14ac:dyDescent="0.3">
      <c r="L7651" s="26">
        <v>7642</v>
      </c>
      <c r="M7651" s="58">
        <v>0</v>
      </c>
      <c r="O7651" s="26">
        <v>7642</v>
      </c>
      <c r="P7651" s="58">
        <v>0</v>
      </c>
    </row>
    <row r="7652" spans="12:16" x14ac:dyDescent="0.3">
      <c r="L7652" s="26">
        <v>7643</v>
      </c>
      <c r="M7652" s="58">
        <v>0</v>
      </c>
      <c r="O7652" s="26">
        <v>7643</v>
      </c>
      <c r="P7652" s="58">
        <v>0</v>
      </c>
    </row>
    <row r="7653" spans="12:16" x14ac:dyDescent="0.3">
      <c r="L7653" s="26">
        <v>7644</v>
      </c>
      <c r="M7653" s="58">
        <v>10808400.282181455</v>
      </c>
      <c r="O7653" s="26">
        <v>7644</v>
      </c>
      <c r="P7653" s="58">
        <v>0</v>
      </c>
    </row>
    <row r="7654" spans="12:16" x14ac:dyDescent="0.3">
      <c r="L7654" s="26">
        <v>7645</v>
      </c>
      <c r="M7654" s="58">
        <v>0</v>
      </c>
      <c r="O7654" s="26">
        <v>7645</v>
      </c>
      <c r="P7654" s="58">
        <v>0</v>
      </c>
    </row>
    <row r="7655" spans="12:16" x14ac:dyDescent="0.3">
      <c r="L7655" s="26">
        <v>7646</v>
      </c>
      <c r="M7655" s="58">
        <v>0</v>
      </c>
      <c r="O7655" s="26">
        <v>7646</v>
      </c>
      <c r="P7655" s="58">
        <v>0</v>
      </c>
    </row>
    <row r="7656" spans="12:16" x14ac:dyDescent="0.3">
      <c r="L7656" s="26">
        <v>7647</v>
      </c>
      <c r="M7656" s="58">
        <v>23753572.237598281</v>
      </c>
      <c r="O7656" s="26">
        <v>7647</v>
      </c>
      <c r="P7656" s="58">
        <v>23753572.237598281</v>
      </c>
    </row>
    <row r="7657" spans="12:16" x14ac:dyDescent="0.3">
      <c r="L7657" s="26">
        <v>7648</v>
      </c>
      <c r="M7657" s="58">
        <v>34460002.006483167</v>
      </c>
      <c r="O7657" s="26">
        <v>7648</v>
      </c>
      <c r="P7657" s="58">
        <v>28785206.350012802</v>
      </c>
    </row>
    <row r="7658" spans="12:16" x14ac:dyDescent="0.3">
      <c r="L7658" s="26">
        <v>7649</v>
      </c>
      <c r="M7658" s="58">
        <v>11306183.949128278</v>
      </c>
      <c r="O7658" s="26">
        <v>7649</v>
      </c>
      <c r="P7658" s="58">
        <v>11306183.949128278</v>
      </c>
    </row>
    <row r="7659" spans="12:16" x14ac:dyDescent="0.3">
      <c r="L7659" s="26">
        <v>7650</v>
      </c>
      <c r="M7659" s="58">
        <v>0</v>
      </c>
      <c r="O7659" s="26">
        <v>7650</v>
      </c>
      <c r="P7659" s="58">
        <v>0</v>
      </c>
    </row>
    <row r="7660" spans="12:16" x14ac:dyDescent="0.3">
      <c r="L7660" s="26">
        <v>7651</v>
      </c>
      <c r="M7660" s="58">
        <v>0</v>
      </c>
      <c r="O7660" s="26">
        <v>7651</v>
      </c>
      <c r="P7660" s="58">
        <v>0</v>
      </c>
    </row>
    <row r="7661" spans="12:16" x14ac:dyDescent="0.3">
      <c r="L7661" s="26">
        <v>7652</v>
      </c>
      <c r="M7661" s="58">
        <v>0</v>
      </c>
      <c r="O7661" s="26">
        <v>7652</v>
      </c>
      <c r="P7661" s="58">
        <v>0</v>
      </c>
    </row>
    <row r="7662" spans="12:16" x14ac:dyDescent="0.3">
      <c r="L7662" s="26">
        <v>7653</v>
      </c>
      <c r="M7662" s="58">
        <v>0</v>
      </c>
      <c r="O7662" s="26">
        <v>7653</v>
      </c>
      <c r="P7662" s="58">
        <v>0</v>
      </c>
    </row>
    <row r="7663" spans="12:16" x14ac:dyDescent="0.3">
      <c r="L7663" s="26">
        <v>7654</v>
      </c>
      <c r="M7663" s="58">
        <v>0</v>
      </c>
      <c r="O7663" s="26">
        <v>7654</v>
      </c>
      <c r="P7663" s="58">
        <v>0</v>
      </c>
    </row>
    <row r="7664" spans="12:16" x14ac:dyDescent="0.3">
      <c r="L7664" s="26">
        <v>7655</v>
      </c>
      <c r="M7664" s="58">
        <v>24110799.681988217</v>
      </c>
      <c r="O7664" s="26">
        <v>7655</v>
      </c>
      <c r="P7664" s="58">
        <v>24110799.681988217</v>
      </c>
    </row>
    <row r="7665" spans="12:16" x14ac:dyDescent="0.3">
      <c r="L7665" s="26">
        <v>7656</v>
      </c>
      <c r="M7665" s="58">
        <v>0</v>
      </c>
      <c r="O7665" s="26">
        <v>7656</v>
      </c>
      <c r="P7665" s="58">
        <v>0</v>
      </c>
    </row>
    <row r="7666" spans="12:16" x14ac:dyDescent="0.3">
      <c r="L7666" s="26">
        <v>7657</v>
      </c>
      <c r="M7666" s="58">
        <v>12542376.109913882</v>
      </c>
      <c r="O7666" s="26">
        <v>7657</v>
      </c>
      <c r="P7666" s="58">
        <v>12542376.109913882</v>
      </c>
    </row>
    <row r="7667" spans="12:16" x14ac:dyDescent="0.3">
      <c r="L7667" s="26">
        <v>7658</v>
      </c>
      <c r="M7667" s="58">
        <v>10427240.242249276</v>
      </c>
      <c r="O7667" s="26">
        <v>7658</v>
      </c>
      <c r="P7667" s="58">
        <v>0</v>
      </c>
    </row>
    <row r="7668" spans="12:16" x14ac:dyDescent="0.3">
      <c r="L7668" s="26">
        <v>7659</v>
      </c>
      <c r="M7668" s="58">
        <v>0</v>
      </c>
      <c r="O7668" s="26">
        <v>7659</v>
      </c>
      <c r="P7668" s="58">
        <v>0</v>
      </c>
    </row>
    <row r="7669" spans="12:16" x14ac:dyDescent="0.3">
      <c r="L7669" s="26">
        <v>7660</v>
      </c>
      <c r="M7669" s="58">
        <v>0</v>
      </c>
      <c r="O7669" s="26">
        <v>7660</v>
      </c>
      <c r="P7669" s="58">
        <v>0</v>
      </c>
    </row>
    <row r="7670" spans="12:16" x14ac:dyDescent="0.3">
      <c r="L7670" s="26">
        <v>7661</v>
      </c>
      <c r="M7670" s="58">
        <v>0</v>
      </c>
      <c r="O7670" s="26">
        <v>7661</v>
      </c>
      <c r="P7670" s="58">
        <v>0</v>
      </c>
    </row>
    <row r="7671" spans="12:16" x14ac:dyDescent="0.3">
      <c r="L7671" s="26">
        <v>7662</v>
      </c>
      <c r="M7671" s="58">
        <v>7988111.1251331018</v>
      </c>
      <c r="O7671" s="26">
        <v>7662</v>
      </c>
      <c r="P7671" s="58">
        <v>7988111.1251331018</v>
      </c>
    </row>
    <row r="7672" spans="12:16" x14ac:dyDescent="0.3">
      <c r="L7672" s="26">
        <v>7663</v>
      </c>
      <c r="M7672" s="58">
        <v>0</v>
      </c>
      <c r="O7672" s="26">
        <v>7663</v>
      </c>
      <c r="P7672" s="58">
        <v>0</v>
      </c>
    </row>
    <row r="7673" spans="12:16" x14ac:dyDescent="0.3">
      <c r="L7673" s="26">
        <v>7664</v>
      </c>
      <c r="M7673" s="58">
        <v>0</v>
      </c>
      <c r="O7673" s="26">
        <v>7664</v>
      </c>
      <c r="P7673" s="58">
        <v>0</v>
      </c>
    </row>
    <row r="7674" spans="12:16" x14ac:dyDescent="0.3">
      <c r="L7674" s="26">
        <v>7665</v>
      </c>
      <c r="M7674" s="58">
        <v>0</v>
      </c>
      <c r="O7674" s="26">
        <v>7665</v>
      </c>
      <c r="P7674" s="58">
        <v>0</v>
      </c>
    </row>
    <row r="7675" spans="12:16" x14ac:dyDescent="0.3">
      <c r="L7675" s="26">
        <v>7666</v>
      </c>
      <c r="M7675" s="58">
        <v>0</v>
      </c>
      <c r="O7675" s="26">
        <v>7666</v>
      </c>
      <c r="P7675" s="58">
        <v>0</v>
      </c>
    </row>
    <row r="7676" spans="12:16" x14ac:dyDescent="0.3">
      <c r="L7676" s="26">
        <v>7667</v>
      </c>
      <c r="M7676" s="58">
        <v>6207916.7689761408</v>
      </c>
      <c r="O7676" s="26">
        <v>7667</v>
      </c>
      <c r="P7676" s="58">
        <v>6207916.7689761408</v>
      </c>
    </row>
    <row r="7677" spans="12:16" x14ac:dyDescent="0.3">
      <c r="L7677" s="26">
        <v>7668</v>
      </c>
      <c r="M7677" s="58">
        <v>9124560.8192889299</v>
      </c>
      <c r="O7677" s="26">
        <v>7668</v>
      </c>
      <c r="P7677" s="58">
        <v>9124560.8192889299</v>
      </c>
    </row>
    <row r="7678" spans="12:16" x14ac:dyDescent="0.3">
      <c r="L7678" s="26">
        <v>7669</v>
      </c>
      <c r="M7678" s="58">
        <v>0</v>
      </c>
      <c r="O7678" s="26">
        <v>7669</v>
      </c>
      <c r="P7678" s="58">
        <v>0</v>
      </c>
    </row>
    <row r="7679" spans="12:16" x14ac:dyDescent="0.3">
      <c r="L7679" s="26">
        <v>7670</v>
      </c>
      <c r="M7679" s="58">
        <v>19953821.666045878</v>
      </c>
      <c r="O7679" s="26">
        <v>7670</v>
      </c>
      <c r="P7679" s="58">
        <v>19953821.666045878</v>
      </c>
    </row>
    <row r="7680" spans="12:16" x14ac:dyDescent="0.3">
      <c r="L7680" s="26">
        <v>7671</v>
      </c>
      <c r="M7680" s="58">
        <v>0</v>
      </c>
      <c r="O7680" s="26">
        <v>7671</v>
      </c>
      <c r="P7680" s="58">
        <v>0</v>
      </c>
    </row>
    <row r="7681" spans="12:16" x14ac:dyDescent="0.3">
      <c r="L7681" s="26">
        <v>7672</v>
      </c>
      <c r="M7681" s="58">
        <v>0</v>
      </c>
      <c r="O7681" s="26">
        <v>7672</v>
      </c>
      <c r="P7681" s="58">
        <v>0</v>
      </c>
    </row>
    <row r="7682" spans="12:16" x14ac:dyDescent="0.3">
      <c r="L7682" s="26">
        <v>7673</v>
      </c>
      <c r="M7682" s="58">
        <v>0</v>
      </c>
      <c r="O7682" s="26">
        <v>7673</v>
      </c>
      <c r="P7682" s="58">
        <v>0</v>
      </c>
    </row>
    <row r="7683" spans="12:16" x14ac:dyDescent="0.3">
      <c r="L7683" s="26">
        <v>7674</v>
      </c>
      <c r="M7683" s="58">
        <v>30185355.399810039</v>
      </c>
      <c r="O7683" s="26">
        <v>7674</v>
      </c>
      <c r="P7683" s="58">
        <v>19744623.547963887</v>
      </c>
    </row>
    <row r="7684" spans="12:16" x14ac:dyDescent="0.3">
      <c r="L7684" s="26">
        <v>7675</v>
      </c>
      <c r="M7684" s="58">
        <v>27547599.921399038</v>
      </c>
      <c r="O7684" s="26">
        <v>7675</v>
      </c>
      <c r="P7684" s="58">
        <v>27547599.921399038</v>
      </c>
    </row>
    <row r="7685" spans="12:16" x14ac:dyDescent="0.3">
      <c r="L7685" s="26">
        <v>7676</v>
      </c>
      <c r="M7685" s="58">
        <v>0</v>
      </c>
      <c r="O7685" s="26">
        <v>7676</v>
      </c>
      <c r="P7685" s="58">
        <v>0</v>
      </c>
    </row>
    <row r="7686" spans="12:16" x14ac:dyDescent="0.3">
      <c r="L7686" s="26">
        <v>7677</v>
      </c>
      <c r="M7686" s="58">
        <v>10415377.827688675</v>
      </c>
      <c r="O7686" s="26">
        <v>7677</v>
      </c>
      <c r="P7686" s="58">
        <v>10415377.827688675</v>
      </c>
    </row>
    <row r="7687" spans="12:16" x14ac:dyDescent="0.3">
      <c r="L7687" s="26">
        <v>7678</v>
      </c>
      <c r="M7687" s="58">
        <v>11664426.338530699</v>
      </c>
      <c r="O7687" s="26">
        <v>7678</v>
      </c>
      <c r="P7687" s="58">
        <v>11664426.338530699</v>
      </c>
    </row>
    <row r="7688" spans="12:16" x14ac:dyDescent="0.3">
      <c r="L7688" s="26">
        <v>7679</v>
      </c>
      <c r="M7688" s="58">
        <v>37925665.66661036</v>
      </c>
      <c r="O7688" s="26">
        <v>7679</v>
      </c>
      <c r="P7688" s="58">
        <v>30979621.108590595</v>
      </c>
    </row>
    <row r="7689" spans="12:16" x14ac:dyDescent="0.3">
      <c r="L7689" s="26">
        <v>7680</v>
      </c>
      <c r="M7689" s="58">
        <v>31839440.909433965</v>
      </c>
      <c r="O7689" s="26">
        <v>7680</v>
      </c>
      <c r="P7689" s="58">
        <v>31839440.909433965</v>
      </c>
    </row>
    <row r="7690" spans="12:16" x14ac:dyDescent="0.3">
      <c r="L7690" s="26">
        <v>7681</v>
      </c>
      <c r="M7690" s="58">
        <v>13883425.716444606</v>
      </c>
      <c r="O7690" s="26">
        <v>7681</v>
      </c>
      <c r="P7690" s="58">
        <v>13883425.716444606</v>
      </c>
    </row>
    <row r="7691" spans="12:16" x14ac:dyDescent="0.3">
      <c r="L7691" s="26">
        <v>7682</v>
      </c>
      <c r="M7691" s="58">
        <v>36653609.860798553</v>
      </c>
      <c r="O7691" s="26">
        <v>7682</v>
      </c>
      <c r="P7691" s="58">
        <v>9704430.1838572621</v>
      </c>
    </row>
    <row r="7692" spans="12:16" x14ac:dyDescent="0.3">
      <c r="L7692" s="26">
        <v>7683</v>
      </c>
      <c r="M7692" s="58">
        <v>0</v>
      </c>
      <c r="O7692" s="26">
        <v>7683</v>
      </c>
      <c r="P7692" s="58">
        <v>0</v>
      </c>
    </row>
    <row r="7693" spans="12:16" x14ac:dyDescent="0.3">
      <c r="L7693" s="26">
        <v>7684</v>
      </c>
      <c r="M7693" s="58">
        <v>0</v>
      </c>
      <c r="O7693" s="26">
        <v>7684</v>
      </c>
      <c r="P7693" s="58">
        <v>0</v>
      </c>
    </row>
    <row r="7694" spans="12:16" x14ac:dyDescent="0.3">
      <c r="L7694" s="26">
        <v>7685</v>
      </c>
      <c r="M7694" s="58">
        <v>0</v>
      </c>
      <c r="O7694" s="26">
        <v>7685</v>
      </c>
      <c r="P7694" s="58">
        <v>0</v>
      </c>
    </row>
    <row r="7695" spans="12:16" x14ac:dyDescent="0.3">
      <c r="L7695" s="26">
        <v>7686</v>
      </c>
      <c r="M7695" s="58">
        <v>0</v>
      </c>
      <c r="O7695" s="26">
        <v>7686</v>
      </c>
      <c r="P7695" s="58">
        <v>0</v>
      </c>
    </row>
    <row r="7696" spans="12:16" x14ac:dyDescent="0.3">
      <c r="L7696" s="26">
        <v>7687</v>
      </c>
      <c r="M7696" s="58">
        <v>0</v>
      </c>
      <c r="O7696" s="26">
        <v>7687</v>
      </c>
      <c r="P7696" s="58">
        <v>0</v>
      </c>
    </row>
    <row r="7697" spans="12:16" x14ac:dyDescent="0.3">
      <c r="L7697" s="26">
        <v>7688</v>
      </c>
      <c r="M7697" s="58">
        <v>20138493.820206121</v>
      </c>
      <c r="O7697" s="26">
        <v>7688</v>
      </c>
      <c r="P7697" s="58">
        <v>20138493.820206121</v>
      </c>
    </row>
    <row r="7698" spans="12:16" x14ac:dyDescent="0.3">
      <c r="L7698" s="26">
        <v>7689</v>
      </c>
      <c r="M7698" s="58">
        <v>0</v>
      </c>
      <c r="O7698" s="26">
        <v>7689</v>
      </c>
      <c r="P7698" s="58">
        <v>0</v>
      </c>
    </row>
    <row r="7699" spans="12:16" x14ac:dyDescent="0.3">
      <c r="L7699" s="26">
        <v>7690</v>
      </c>
      <c r="M7699" s="58">
        <v>32651392.282027096</v>
      </c>
      <c r="O7699" s="26">
        <v>7690</v>
      </c>
      <c r="P7699" s="58">
        <v>32651392.282027096</v>
      </c>
    </row>
    <row r="7700" spans="12:16" x14ac:dyDescent="0.3">
      <c r="L7700" s="26">
        <v>7691</v>
      </c>
      <c r="M7700" s="58">
        <v>0</v>
      </c>
      <c r="O7700" s="26">
        <v>7691</v>
      </c>
      <c r="P7700" s="58">
        <v>0</v>
      </c>
    </row>
    <row r="7701" spans="12:16" x14ac:dyDescent="0.3">
      <c r="L7701" s="26">
        <v>7692</v>
      </c>
      <c r="M7701" s="58">
        <v>12675495.791946391</v>
      </c>
      <c r="O7701" s="26">
        <v>7692</v>
      </c>
      <c r="P7701" s="58">
        <v>12675495.791946391</v>
      </c>
    </row>
    <row r="7702" spans="12:16" x14ac:dyDescent="0.3">
      <c r="L7702" s="26">
        <v>7693</v>
      </c>
      <c r="M7702" s="58">
        <v>25633296.159698099</v>
      </c>
      <c r="O7702" s="26">
        <v>7693</v>
      </c>
      <c r="P7702" s="58">
        <v>25633296.159698099</v>
      </c>
    </row>
    <row r="7703" spans="12:16" x14ac:dyDescent="0.3">
      <c r="L7703" s="26">
        <v>7694</v>
      </c>
      <c r="M7703" s="58">
        <v>0</v>
      </c>
      <c r="O7703" s="26">
        <v>7694</v>
      </c>
      <c r="P7703" s="58">
        <v>0</v>
      </c>
    </row>
    <row r="7704" spans="12:16" x14ac:dyDescent="0.3">
      <c r="L7704" s="26">
        <v>7695</v>
      </c>
      <c r="M7704" s="58">
        <v>22147743.551330097</v>
      </c>
      <c r="O7704" s="26">
        <v>7695</v>
      </c>
      <c r="P7704" s="58">
        <v>22147743.551330097</v>
      </c>
    </row>
    <row r="7705" spans="12:16" x14ac:dyDescent="0.3">
      <c r="L7705" s="26">
        <v>7696</v>
      </c>
      <c r="M7705" s="58">
        <v>0</v>
      </c>
      <c r="O7705" s="26">
        <v>7696</v>
      </c>
      <c r="P7705" s="58">
        <v>0</v>
      </c>
    </row>
    <row r="7706" spans="12:16" x14ac:dyDescent="0.3">
      <c r="L7706" s="26">
        <v>7697</v>
      </c>
      <c r="M7706" s="58">
        <v>0</v>
      </c>
      <c r="O7706" s="26">
        <v>7697</v>
      </c>
      <c r="P7706" s="58">
        <v>0</v>
      </c>
    </row>
    <row r="7707" spans="12:16" x14ac:dyDescent="0.3">
      <c r="L7707" s="26">
        <v>7698</v>
      </c>
      <c r="M7707" s="58">
        <v>53805728.03551057</v>
      </c>
      <c r="O7707" s="26">
        <v>7698</v>
      </c>
      <c r="P7707" s="58">
        <v>42770434.843148507</v>
      </c>
    </row>
    <row r="7708" spans="12:16" x14ac:dyDescent="0.3">
      <c r="L7708" s="26">
        <v>7699</v>
      </c>
      <c r="M7708" s="58">
        <v>0</v>
      </c>
      <c r="O7708" s="26">
        <v>7699</v>
      </c>
      <c r="P7708" s="58">
        <v>0</v>
      </c>
    </row>
    <row r="7709" spans="12:16" x14ac:dyDescent="0.3">
      <c r="L7709" s="26">
        <v>7700</v>
      </c>
      <c r="M7709" s="58">
        <v>0</v>
      </c>
      <c r="O7709" s="26">
        <v>7700</v>
      </c>
      <c r="P7709" s="58">
        <v>0</v>
      </c>
    </row>
    <row r="7710" spans="12:16" x14ac:dyDescent="0.3">
      <c r="L7710" s="26">
        <v>7701</v>
      </c>
      <c r="M7710" s="58">
        <v>0</v>
      </c>
      <c r="O7710" s="26">
        <v>7701</v>
      </c>
      <c r="P7710" s="58">
        <v>0</v>
      </c>
    </row>
    <row r="7711" spans="12:16" x14ac:dyDescent="0.3">
      <c r="L7711" s="26">
        <v>7702</v>
      </c>
      <c r="M7711" s="58">
        <v>22398466.758838132</v>
      </c>
      <c r="O7711" s="26">
        <v>7702</v>
      </c>
      <c r="P7711" s="58">
        <v>22398466.758838132</v>
      </c>
    </row>
    <row r="7712" spans="12:16" x14ac:dyDescent="0.3">
      <c r="L7712" s="26">
        <v>7703</v>
      </c>
      <c r="M7712" s="58">
        <v>0</v>
      </c>
      <c r="O7712" s="26">
        <v>7703</v>
      </c>
      <c r="P7712" s="58">
        <v>0</v>
      </c>
    </row>
    <row r="7713" spans="12:16" x14ac:dyDescent="0.3">
      <c r="L7713" s="26">
        <v>7704</v>
      </c>
      <c r="M7713" s="58">
        <v>0</v>
      </c>
      <c r="O7713" s="26">
        <v>7704</v>
      </c>
      <c r="P7713" s="58">
        <v>0</v>
      </c>
    </row>
    <row r="7714" spans="12:16" x14ac:dyDescent="0.3">
      <c r="L7714" s="26">
        <v>7705</v>
      </c>
      <c r="M7714" s="58">
        <v>11482866.713453075</v>
      </c>
      <c r="O7714" s="26">
        <v>7705</v>
      </c>
      <c r="P7714" s="58">
        <v>11482866.713453075</v>
      </c>
    </row>
    <row r="7715" spans="12:16" x14ac:dyDescent="0.3">
      <c r="L7715" s="26">
        <v>7706</v>
      </c>
      <c r="M7715" s="58">
        <v>7772839.3936147075</v>
      </c>
      <c r="O7715" s="26">
        <v>7706</v>
      </c>
      <c r="P7715" s="58">
        <v>7772839.3936147075</v>
      </c>
    </row>
    <row r="7716" spans="12:16" x14ac:dyDescent="0.3">
      <c r="L7716" s="26">
        <v>7707</v>
      </c>
      <c r="M7716" s="58">
        <v>13110745.738098575</v>
      </c>
      <c r="O7716" s="26">
        <v>7707</v>
      </c>
      <c r="P7716" s="58">
        <v>13110745.738098575</v>
      </c>
    </row>
    <row r="7717" spans="12:16" x14ac:dyDescent="0.3">
      <c r="L7717" s="26">
        <v>7708</v>
      </c>
      <c r="M7717" s="58">
        <v>7092923.1258539399</v>
      </c>
      <c r="O7717" s="26">
        <v>7708</v>
      </c>
      <c r="P7717" s="58">
        <v>7092923.1258539399</v>
      </c>
    </row>
    <row r="7718" spans="12:16" x14ac:dyDescent="0.3">
      <c r="L7718" s="26">
        <v>7709</v>
      </c>
      <c r="M7718" s="58">
        <v>4762482.1445406768</v>
      </c>
      <c r="O7718" s="26">
        <v>7709</v>
      </c>
      <c r="P7718" s="58">
        <v>4762482.1445406768</v>
      </c>
    </row>
    <row r="7719" spans="12:16" x14ac:dyDescent="0.3">
      <c r="L7719" s="26">
        <v>7710</v>
      </c>
      <c r="M7719" s="58">
        <v>0</v>
      </c>
      <c r="O7719" s="26">
        <v>7710</v>
      </c>
      <c r="P7719" s="58">
        <v>0</v>
      </c>
    </row>
    <row r="7720" spans="12:16" x14ac:dyDescent="0.3">
      <c r="L7720" s="26">
        <v>7711</v>
      </c>
      <c r="M7720" s="58">
        <v>0</v>
      </c>
      <c r="O7720" s="26">
        <v>7711</v>
      </c>
      <c r="P7720" s="58">
        <v>0</v>
      </c>
    </row>
    <row r="7721" spans="12:16" x14ac:dyDescent="0.3">
      <c r="L7721" s="26">
        <v>7712</v>
      </c>
      <c r="M7721" s="58">
        <v>0</v>
      </c>
      <c r="O7721" s="26">
        <v>7712</v>
      </c>
      <c r="P7721" s="58">
        <v>0</v>
      </c>
    </row>
    <row r="7722" spans="12:16" x14ac:dyDescent="0.3">
      <c r="L7722" s="26">
        <v>7713</v>
      </c>
      <c r="M7722" s="58">
        <v>0</v>
      </c>
      <c r="O7722" s="26">
        <v>7713</v>
      </c>
      <c r="P7722" s="58">
        <v>0</v>
      </c>
    </row>
    <row r="7723" spans="12:16" x14ac:dyDescent="0.3">
      <c r="L7723" s="26">
        <v>7714</v>
      </c>
      <c r="M7723" s="58">
        <v>5614948.9578974443</v>
      </c>
      <c r="O7723" s="26">
        <v>7714</v>
      </c>
      <c r="P7723" s="58">
        <v>5614948.9578974443</v>
      </c>
    </row>
    <row r="7724" spans="12:16" x14ac:dyDescent="0.3">
      <c r="L7724" s="26">
        <v>7715</v>
      </c>
      <c r="M7724" s="58">
        <v>24343227.877896339</v>
      </c>
      <c r="O7724" s="26">
        <v>7715</v>
      </c>
      <c r="P7724" s="58">
        <v>24343227.877896339</v>
      </c>
    </row>
    <row r="7725" spans="12:16" x14ac:dyDescent="0.3">
      <c r="L7725" s="26">
        <v>7716</v>
      </c>
      <c r="M7725" s="58">
        <v>0</v>
      </c>
      <c r="O7725" s="26">
        <v>7716</v>
      </c>
      <c r="P7725" s="58">
        <v>0</v>
      </c>
    </row>
    <row r="7726" spans="12:16" x14ac:dyDescent="0.3">
      <c r="L7726" s="26">
        <v>7717</v>
      </c>
      <c r="M7726" s="58">
        <v>0</v>
      </c>
      <c r="O7726" s="26">
        <v>7717</v>
      </c>
      <c r="P7726" s="58">
        <v>0</v>
      </c>
    </row>
    <row r="7727" spans="12:16" x14ac:dyDescent="0.3">
      <c r="L7727" s="26">
        <v>7718</v>
      </c>
      <c r="M7727" s="58">
        <v>0</v>
      </c>
      <c r="O7727" s="26">
        <v>7718</v>
      </c>
      <c r="P7727" s="58">
        <v>0</v>
      </c>
    </row>
    <row r="7728" spans="12:16" x14ac:dyDescent="0.3">
      <c r="L7728" s="26">
        <v>7719</v>
      </c>
      <c r="M7728" s="58">
        <v>0</v>
      </c>
      <c r="O7728" s="26">
        <v>7719</v>
      </c>
      <c r="P7728" s="58">
        <v>0</v>
      </c>
    </row>
    <row r="7729" spans="12:16" x14ac:dyDescent="0.3">
      <c r="L7729" s="26">
        <v>7720</v>
      </c>
      <c r="M7729" s="58">
        <v>20537217.765197359</v>
      </c>
      <c r="O7729" s="26">
        <v>7720</v>
      </c>
      <c r="P7729" s="58">
        <v>20537217.765197359</v>
      </c>
    </row>
    <row r="7730" spans="12:16" x14ac:dyDescent="0.3">
      <c r="L7730" s="26">
        <v>7721</v>
      </c>
      <c r="M7730" s="58">
        <v>0</v>
      </c>
      <c r="O7730" s="26">
        <v>7721</v>
      </c>
      <c r="P7730" s="58">
        <v>0</v>
      </c>
    </row>
    <row r="7731" spans="12:16" x14ac:dyDescent="0.3">
      <c r="L7731" s="26">
        <v>7722</v>
      </c>
      <c r="M7731" s="58">
        <v>9037632.921996804</v>
      </c>
      <c r="O7731" s="26">
        <v>7722</v>
      </c>
      <c r="P7731" s="58">
        <v>0</v>
      </c>
    </row>
    <row r="7732" spans="12:16" x14ac:dyDescent="0.3">
      <c r="L7732" s="26">
        <v>7723</v>
      </c>
      <c r="M7732" s="58">
        <v>0</v>
      </c>
      <c r="O7732" s="26">
        <v>7723</v>
      </c>
      <c r="P7732" s="58">
        <v>0</v>
      </c>
    </row>
    <row r="7733" spans="12:16" x14ac:dyDescent="0.3">
      <c r="L7733" s="26">
        <v>7724</v>
      </c>
      <c r="M7733" s="58">
        <v>9434436.0811688509</v>
      </c>
      <c r="O7733" s="26">
        <v>7724</v>
      </c>
      <c r="P7733" s="58">
        <v>9434436.0811688509</v>
      </c>
    </row>
    <row r="7734" spans="12:16" x14ac:dyDescent="0.3">
      <c r="L7734" s="26">
        <v>7725</v>
      </c>
      <c r="M7734" s="58">
        <v>0</v>
      </c>
      <c r="O7734" s="26">
        <v>7725</v>
      </c>
      <c r="P7734" s="58">
        <v>0</v>
      </c>
    </row>
    <row r="7735" spans="12:16" x14ac:dyDescent="0.3">
      <c r="L7735" s="26">
        <v>7726</v>
      </c>
      <c r="M7735" s="58">
        <v>8188475.6882313062</v>
      </c>
      <c r="O7735" s="26">
        <v>7726</v>
      </c>
      <c r="P7735" s="58">
        <v>8188475.6882313062</v>
      </c>
    </row>
    <row r="7736" spans="12:16" x14ac:dyDescent="0.3">
      <c r="L7736" s="26">
        <v>7727</v>
      </c>
      <c r="M7736" s="58">
        <v>17858047.675339684</v>
      </c>
      <c r="O7736" s="26">
        <v>7727</v>
      </c>
      <c r="P7736" s="58">
        <v>17858047.675339684</v>
      </c>
    </row>
    <row r="7737" spans="12:16" x14ac:dyDescent="0.3">
      <c r="L7737" s="26">
        <v>7728</v>
      </c>
      <c r="M7737" s="58">
        <v>0</v>
      </c>
      <c r="O7737" s="26">
        <v>7728</v>
      </c>
      <c r="P7737" s="58">
        <v>0</v>
      </c>
    </row>
    <row r="7738" spans="12:16" x14ac:dyDescent="0.3">
      <c r="L7738" s="26">
        <v>7729</v>
      </c>
      <c r="M7738" s="58">
        <v>13462512.90340507</v>
      </c>
      <c r="O7738" s="26">
        <v>7729</v>
      </c>
      <c r="P7738" s="58">
        <v>0</v>
      </c>
    </row>
    <row r="7739" spans="12:16" x14ac:dyDescent="0.3">
      <c r="L7739" s="26">
        <v>7730</v>
      </c>
      <c r="M7739" s="58">
        <v>13289076.576509057</v>
      </c>
      <c r="O7739" s="26">
        <v>7730</v>
      </c>
      <c r="P7739" s="58">
        <v>0</v>
      </c>
    </row>
    <row r="7740" spans="12:16" x14ac:dyDescent="0.3">
      <c r="L7740" s="26">
        <v>7731</v>
      </c>
      <c r="M7740" s="58">
        <v>0</v>
      </c>
      <c r="O7740" s="26">
        <v>7731</v>
      </c>
      <c r="P7740" s="58">
        <v>0</v>
      </c>
    </row>
    <row r="7741" spans="12:16" x14ac:dyDescent="0.3">
      <c r="L7741" s="26">
        <v>7732</v>
      </c>
      <c r="M7741" s="58">
        <v>0</v>
      </c>
      <c r="O7741" s="26">
        <v>7732</v>
      </c>
      <c r="P7741" s="58">
        <v>0</v>
      </c>
    </row>
    <row r="7742" spans="12:16" x14ac:dyDescent="0.3">
      <c r="L7742" s="26">
        <v>7733</v>
      </c>
      <c r="M7742" s="58">
        <v>0</v>
      </c>
      <c r="O7742" s="26">
        <v>7733</v>
      </c>
      <c r="P7742" s="58">
        <v>0</v>
      </c>
    </row>
    <row r="7743" spans="12:16" x14ac:dyDescent="0.3">
      <c r="L7743" s="26">
        <v>7734</v>
      </c>
      <c r="M7743" s="58">
        <v>0</v>
      </c>
      <c r="O7743" s="26">
        <v>7734</v>
      </c>
      <c r="P7743" s="58">
        <v>0</v>
      </c>
    </row>
    <row r="7744" spans="12:16" x14ac:dyDescent="0.3">
      <c r="L7744" s="26">
        <v>7735</v>
      </c>
      <c r="M7744" s="58">
        <v>0</v>
      </c>
      <c r="O7744" s="26">
        <v>7735</v>
      </c>
      <c r="P7744" s="58">
        <v>0</v>
      </c>
    </row>
    <row r="7745" spans="12:16" x14ac:dyDescent="0.3">
      <c r="L7745" s="26">
        <v>7736</v>
      </c>
      <c r="M7745" s="58">
        <v>10690847.136224981</v>
      </c>
      <c r="O7745" s="26">
        <v>7736</v>
      </c>
      <c r="P7745" s="58">
        <v>10690847.136224981</v>
      </c>
    </row>
    <row r="7746" spans="12:16" x14ac:dyDescent="0.3">
      <c r="L7746" s="26">
        <v>7737</v>
      </c>
      <c r="M7746" s="58">
        <v>0</v>
      </c>
      <c r="O7746" s="26">
        <v>7737</v>
      </c>
      <c r="P7746" s="58">
        <v>0</v>
      </c>
    </row>
    <row r="7747" spans="12:16" x14ac:dyDescent="0.3">
      <c r="L7747" s="26">
        <v>7738</v>
      </c>
      <c r="M7747" s="58">
        <v>0</v>
      </c>
      <c r="O7747" s="26">
        <v>7738</v>
      </c>
      <c r="P7747" s="58">
        <v>0</v>
      </c>
    </row>
    <row r="7748" spans="12:16" x14ac:dyDescent="0.3">
      <c r="L7748" s="26">
        <v>7739</v>
      </c>
      <c r="M7748" s="58">
        <v>0</v>
      </c>
      <c r="O7748" s="26">
        <v>7739</v>
      </c>
      <c r="P7748" s="58">
        <v>0</v>
      </c>
    </row>
    <row r="7749" spans="12:16" x14ac:dyDescent="0.3">
      <c r="L7749" s="26">
        <v>7740</v>
      </c>
      <c r="M7749" s="58">
        <v>57903445.123238429</v>
      </c>
      <c r="O7749" s="26">
        <v>7740</v>
      </c>
      <c r="P7749" s="58">
        <v>32579245.700491775</v>
      </c>
    </row>
    <row r="7750" spans="12:16" x14ac:dyDescent="0.3">
      <c r="L7750" s="26">
        <v>7741</v>
      </c>
      <c r="M7750" s="58">
        <v>0</v>
      </c>
      <c r="O7750" s="26">
        <v>7741</v>
      </c>
      <c r="P7750" s="58">
        <v>0</v>
      </c>
    </row>
    <row r="7751" spans="12:16" x14ac:dyDescent="0.3">
      <c r="L7751" s="26">
        <v>7742</v>
      </c>
      <c r="M7751" s="58">
        <v>16666717.103240309</v>
      </c>
      <c r="O7751" s="26">
        <v>7742</v>
      </c>
      <c r="P7751" s="58">
        <v>16666717.103240309</v>
      </c>
    </row>
    <row r="7752" spans="12:16" x14ac:dyDescent="0.3">
      <c r="L7752" s="26">
        <v>7743</v>
      </c>
      <c r="M7752" s="58">
        <v>11293818.230378354</v>
      </c>
      <c r="O7752" s="26">
        <v>7743</v>
      </c>
      <c r="P7752" s="58">
        <v>11293818.230378354</v>
      </c>
    </row>
    <row r="7753" spans="12:16" x14ac:dyDescent="0.3">
      <c r="L7753" s="26">
        <v>7744</v>
      </c>
      <c r="M7753" s="58">
        <v>0</v>
      </c>
      <c r="O7753" s="26">
        <v>7744</v>
      </c>
      <c r="P7753" s="58">
        <v>0</v>
      </c>
    </row>
    <row r="7754" spans="12:16" x14ac:dyDescent="0.3">
      <c r="L7754" s="26">
        <v>7745</v>
      </c>
      <c r="M7754" s="58">
        <v>0</v>
      </c>
      <c r="O7754" s="26">
        <v>7745</v>
      </c>
      <c r="P7754" s="58">
        <v>0</v>
      </c>
    </row>
    <row r="7755" spans="12:16" x14ac:dyDescent="0.3">
      <c r="L7755" s="26">
        <v>7746</v>
      </c>
      <c r="M7755" s="58">
        <v>0</v>
      </c>
      <c r="O7755" s="26">
        <v>7746</v>
      </c>
      <c r="P7755" s="58">
        <v>0</v>
      </c>
    </row>
    <row r="7756" spans="12:16" x14ac:dyDescent="0.3">
      <c r="L7756" s="26">
        <v>7747</v>
      </c>
      <c r="M7756" s="58">
        <v>0</v>
      </c>
      <c r="O7756" s="26">
        <v>7747</v>
      </c>
      <c r="P7756" s="58">
        <v>0</v>
      </c>
    </row>
    <row r="7757" spans="12:16" x14ac:dyDescent="0.3">
      <c r="L7757" s="26">
        <v>7748</v>
      </c>
      <c r="M7757" s="58">
        <v>7634461.4310104009</v>
      </c>
      <c r="O7757" s="26">
        <v>7748</v>
      </c>
      <c r="P7757" s="58">
        <v>0</v>
      </c>
    </row>
    <row r="7758" spans="12:16" x14ac:dyDescent="0.3">
      <c r="L7758" s="26">
        <v>7749</v>
      </c>
      <c r="M7758" s="58">
        <v>0</v>
      </c>
      <c r="O7758" s="26">
        <v>7749</v>
      </c>
      <c r="P7758" s="58">
        <v>0</v>
      </c>
    </row>
    <row r="7759" spans="12:16" x14ac:dyDescent="0.3">
      <c r="L7759" s="26">
        <v>7750</v>
      </c>
      <c r="M7759" s="58">
        <v>9429836.4636704344</v>
      </c>
      <c r="O7759" s="26">
        <v>7750</v>
      </c>
      <c r="P7759" s="58">
        <v>9429836.4636704344</v>
      </c>
    </row>
    <row r="7760" spans="12:16" x14ac:dyDescent="0.3">
      <c r="L7760" s="26">
        <v>7751</v>
      </c>
      <c r="M7760" s="58">
        <v>0</v>
      </c>
      <c r="O7760" s="26">
        <v>7751</v>
      </c>
      <c r="P7760" s="58">
        <v>0</v>
      </c>
    </row>
    <row r="7761" spans="12:16" x14ac:dyDescent="0.3">
      <c r="L7761" s="26">
        <v>7752</v>
      </c>
      <c r="M7761" s="58">
        <v>9784337.5675166287</v>
      </c>
      <c r="O7761" s="26">
        <v>7752</v>
      </c>
      <c r="P7761" s="58">
        <v>9784337.5675166287</v>
      </c>
    </row>
    <row r="7762" spans="12:16" x14ac:dyDescent="0.3">
      <c r="L7762" s="26">
        <v>7753</v>
      </c>
      <c r="M7762" s="58">
        <v>30506529.334612675</v>
      </c>
      <c r="O7762" s="26">
        <v>7753</v>
      </c>
      <c r="P7762" s="58">
        <v>30506529.334612675</v>
      </c>
    </row>
    <row r="7763" spans="12:16" x14ac:dyDescent="0.3">
      <c r="L7763" s="26">
        <v>7754</v>
      </c>
      <c r="M7763" s="58">
        <v>0</v>
      </c>
      <c r="O7763" s="26">
        <v>7754</v>
      </c>
      <c r="P7763" s="58">
        <v>0</v>
      </c>
    </row>
    <row r="7764" spans="12:16" x14ac:dyDescent="0.3">
      <c r="L7764" s="26">
        <v>7755</v>
      </c>
      <c r="M7764" s="58">
        <v>0</v>
      </c>
      <c r="O7764" s="26">
        <v>7755</v>
      </c>
      <c r="P7764" s="58">
        <v>0</v>
      </c>
    </row>
    <row r="7765" spans="12:16" x14ac:dyDescent="0.3">
      <c r="L7765" s="26">
        <v>7756</v>
      </c>
      <c r="M7765" s="58">
        <v>38087672.291502133</v>
      </c>
      <c r="O7765" s="26">
        <v>7756</v>
      </c>
      <c r="P7765" s="58">
        <v>25579440.692526791</v>
      </c>
    </row>
    <row r="7766" spans="12:16" x14ac:dyDescent="0.3">
      <c r="L7766" s="26">
        <v>7757</v>
      </c>
      <c r="M7766" s="58">
        <v>35718107.222307384</v>
      </c>
      <c r="O7766" s="26">
        <v>7757</v>
      </c>
      <c r="P7766" s="58">
        <v>12659362.767704159</v>
      </c>
    </row>
    <row r="7767" spans="12:16" x14ac:dyDescent="0.3">
      <c r="L7767" s="26">
        <v>7758</v>
      </c>
      <c r="M7767" s="58">
        <v>0</v>
      </c>
      <c r="O7767" s="26">
        <v>7758</v>
      </c>
      <c r="P7767" s="58">
        <v>0</v>
      </c>
    </row>
    <row r="7768" spans="12:16" x14ac:dyDescent="0.3">
      <c r="L7768" s="26">
        <v>7759</v>
      </c>
      <c r="M7768" s="58">
        <v>23592988.662560526</v>
      </c>
      <c r="O7768" s="26">
        <v>7759</v>
      </c>
      <c r="P7768" s="58">
        <v>23592988.662560526</v>
      </c>
    </row>
    <row r="7769" spans="12:16" x14ac:dyDescent="0.3">
      <c r="L7769" s="26">
        <v>7760</v>
      </c>
      <c r="M7769" s="58">
        <v>7222153.9439962935</v>
      </c>
      <c r="O7769" s="26">
        <v>7760</v>
      </c>
      <c r="P7769" s="58">
        <v>7222153.9439962935</v>
      </c>
    </row>
    <row r="7770" spans="12:16" x14ac:dyDescent="0.3">
      <c r="L7770" s="26">
        <v>7761</v>
      </c>
      <c r="M7770" s="58">
        <v>0</v>
      </c>
      <c r="O7770" s="26">
        <v>7761</v>
      </c>
      <c r="P7770" s="58">
        <v>0</v>
      </c>
    </row>
    <row r="7771" spans="12:16" x14ac:dyDescent="0.3">
      <c r="L7771" s="26">
        <v>7762</v>
      </c>
      <c r="M7771" s="58">
        <v>8919975.3472482655</v>
      </c>
      <c r="O7771" s="26">
        <v>7762</v>
      </c>
      <c r="P7771" s="58">
        <v>8919975.3472482655</v>
      </c>
    </row>
    <row r="7772" spans="12:16" x14ac:dyDescent="0.3">
      <c r="L7772" s="26">
        <v>7763</v>
      </c>
      <c r="M7772" s="58">
        <v>10492164.633107938</v>
      </c>
      <c r="O7772" s="26">
        <v>7763</v>
      </c>
      <c r="P7772" s="58">
        <v>0</v>
      </c>
    </row>
    <row r="7773" spans="12:16" x14ac:dyDescent="0.3">
      <c r="L7773" s="26">
        <v>7764</v>
      </c>
      <c r="M7773" s="58">
        <v>9471372.5457752757</v>
      </c>
      <c r="O7773" s="26">
        <v>7764</v>
      </c>
      <c r="P7773" s="58">
        <v>9471372.5457752757</v>
      </c>
    </row>
    <row r="7774" spans="12:16" x14ac:dyDescent="0.3">
      <c r="L7774" s="26">
        <v>7765</v>
      </c>
      <c r="M7774" s="58">
        <v>0</v>
      </c>
      <c r="O7774" s="26">
        <v>7765</v>
      </c>
      <c r="P7774" s="58">
        <v>0</v>
      </c>
    </row>
    <row r="7775" spans="12:16" x14ac:dyDescent="0.3">
      <c r="L7775" s="26">
        <v>7766</v>
      </c>
      <c r="M7775" s="58">
        <v>13889810.411698667</v>
      </c>
      <c r="O7775" s="26">
        <v>7766</v>
      </c>
      <c r="P7775" s="58">
        <v>0</v>
      </c>
    </row>
    <row r="7776" spans="12:16" x14ac:dyDescent="0.3">
      <c r="L7776" s="26">
        <v>7767</v>
      </c>
      <c r="M7776" s="58">
        <v>0</v>
      </c>
      <c r="O7776" s="26">
        <v>7767</v>
      </c>
      <c r="P7776" s="58">
        <v>0</v>
      </c>
    </row>
    <row r="7777" spans="12:16" x14ac:dyDescent="0.3">
      <c r="L7777" s="26">
        <v>7768</v>
      </c>
      <c r="M7777" s="58">
        <v>34059947.615367346</v>
      </c>
      <c r="O7777" s="26">
        <v>7768</v>
      </c>
      <c r="P7777" s="58">
        <v>34059947.615367346</v>
      </c>
    </row>
    <row r="7778" spans="12:16" x14ac:dyDescent="0.3">
      <c r="L7778" s="26">
        <v>7769</v>
      </c>
      <c r="M7778" s="58">
        <v>28264547.692329381</v>
      </c>
      <c r="O7778" s="26">
        <v>7769</v>
      </c>
      <c r="P7778" s="58">
        <v>28264547.692329381</v>
      </c>
    </row>
    <row r="7779" spans="12:16" x14ac:dyDescent="0.3">
      <c r="L7779" s="26">
        <v>7770</v>
      </c>
      <c r="M7779" s="58">
        <v>0</v>
      </c>
      <c r="O7779" s="26">
        <v>7770</v>
      </c>
      <c r="P7779" s="58">
        <v>0</v>
      </c>
    </row>
    <row r="7780" spans="12:16" x14ac:dyDescent="0.3">
      <c r="L7780" s="26">
        <v>7771</v>
      </c>
      <c r="M7780" s="58">
        <v>11498699.495802218</v>
      </c>
      <c r="O7780" s="26">
        <v>7771</v>
      </c>
      <c r="P7780" s="58">
        <v>11498699.495802218</v>
      </c>
    </row>
    <row r="7781" spans="12:16" x14ac:dyDescent="0.3">
      <c r="L7781" s="26">
        <v>7772</v>
      </c>
      <c r="M7781" s="58">
        <v>0</v>
      </c>
      <c r="O7781" s="26">
        <v>7772</v>
      </c>
      <c r="P7781" s="58">
        <v>0</v>
      </c>
    </row>
    <row r="7782" spans="12:16" x14ac:dyDescent="0.3">
      <c r="L7782" s="26">
        <v>7773</v>
      </c>
      <c r="M7782" s="58">
        <v>32048435.869529415</v>
      </c>
      <c r="O7782" s="26">
        <v>7773</v>
      </c>
      <c r="P7782" s="58">
        <v>0</v>
      </c>
    </row>
    <row r="7783" spans="12:16" x14ac:dyDescent="0.3">
      <c r="L7783" s="26">
        <v>7774</v>
      </c>
      <c r="M7783" s="58">
        <v>0</v>
      </c>
      <c r="O7783" s="26">
        <v>7774</v>
      </c>
      <c r="P7783" s="58">
        <v>0</v>
      </c>
    </row>
    <row r="7784" spans="12:16" x14ac:dyDescent="0.3">
      <c r="L7784" s="26">
        <v>7775</v>
      </c>
      <c r="M7784" s="58">
        <v>8329087.4461375754</v>
      </c>
      <c r="O7784" s="26">
        <v>7775</v>
      </c>
      <c r="P7784" s="58">
        <v>0</v>
      </c>
    </row>
    <row r="7785" spans="12:16" x14ac:dyDescent="0.3">
      <c r="L7785" s="26">
        <v>7776</v>
      </c>
      <c r="M7785" s="58">
        <v>11848227.385998383</v>
      </c>
      <c r="O7785" s="26">
        <v>7776</v>
      </c>
      <c r="P7785" s="58">
        <v>11848227.385998383</v>
      </c>
    </row>
    <row r="7786" spans="12:16" x14ac:dyDescent="0.3">
      <c r="L7786" s="26">
        <v>7777</v>
      </c>
      <c r="M7786" s="58">
        <v>29037533.664434604</v>
      </c>
      <c r="O7786" s="26">
        <v>7777</v>
      </c>
      <c r="P7786" s="58">
        <v>29037533.664434604</v>
      </c>
    </row>
    <row r="7787" spans="12:16" x14ac:dyDescent="0.3">
      <c r="L7787" s="26">
        <v>7778</v>
      </c>
      <c r="M7787" s="58">
        <v>10000059.721577862</v>
      </c>
      <c r="O7787" s="26">
        <v>7778</v>
      </c>
      <c r="P7787" s="58">
        <v>0</v>
      </c>
    </row>
    <row r="7788" spans="12:16" x14ac:dyDescent="0.3">
      <c r="L7788" s="26">
        <v>7779</v>
      </c>
      <c r="M7788" s="58">
        <v>11741640.423618546</v>
      </c>
      <c r="O7788" s="26">
        <v>7779</v>
      </c>
      <c r="P7788" s="58">
        <v>0</v>
      </c>
    </row>
    <row r="7789" spans="12:16" x14ac:dyDescent="0.3">
      <c r="L7789" s="26">
        <v>7780</v>
      </c>
      <c r="M7789" s="58">
        <v>0</v>
      </c>
      <c r="O7789" s="26">
        <v>7780</v>
      </c>
      <c r="P7789" s="58">
        <v>0</v>
      </c>
    </row>
    <row r="7790" spans="12:16" x14ac:dyDescent="0.3">
      <c r="L7790" s="26">
        <v>7781</v>
      </c>
      <c r="M7790" s="58">
        <v>7830062.2410945641</v>
      </c>
      <c r="O7790" s="26">
        <v>7781</v>
      </c>
      <c r="P7790" s="58">
        <v>0</v>
      </c>
    </row>
    <row r="7791" spans="12:16" x14ac:dyDescent="0.3">
      <c r="L7791" s="26">
        <v>7782</v>
      </c>
      <c r="M7791" s="58">
        <v>0</v>
      </c>
      <c r="O7791" s="26">
        <v>7782</v>
      </c>
      <c r="P7791" s="58">
        <v>0</v>
      </c>
    </row>
    <row r="7792" spans="12:16" x14ac:dyDescent="0.3">
      <c r="L7792" s="26">
        <v>7783</v>
      </c>
      <c r="M7792" s="58">
        <v>19916078.750257883</v>
      </c>
      <c r="O7792" s="26">
        <v>7783</v>
      </c>
      <c r="P7792" s="58">
        <v>19916078.750257883</v>
      </c>
    </row>
    <row r="7793" spans="12:16" x14ac:dyDescent="0.3">
      <c r="L7793" s="26">
        <v>7784</v>
      </c>
      <c r="M7793" s="58">
        <v>0</v>
      </c>
      <c r="O7793" s="26">
        <v>7784</v>
      </c>
      <c r="P7793" s="58">
        <v>0</v>
      </c>
    </row>
    <row r="7794" spans="12:16" x14ac:dyDescent="0.3">
      <c r="L7794" s="26">
        <v>7785</v>
      </c>
      <c r="M7794" s="58">
        <v>9573307.2459857408</v>
      </c>
      <c r="O7794" s="26">
        <v>7785</v>
      </c>
      <c r="P7794" s="58">
        <v>0</v>
      </c>
    </row>
    <row r="7795" spans="12:16" x14ac:dyDescent="0.3">
      <c r="L7795" s="26">
        <v>7786</v>
      </c>
      <c r="M7795" s="58">
        <v>11322909.7247386</v>
      </c>
      <c r="O7795" s="26">
        <v>7786</v>
      </c>
      <c r="P7795" s="58">
        <v>11322909.7247386</v>
      </c>
    </row>
    <row r="7796" spans="12:16" x14ac:dyDescent="0.3">
      <c r="L7796" s="26">
        <v>7787</v>
      </c>
      <c r="M7796" s="58">
        <v>18461279.637406725</v>
      </c>
      <c r="O7796" s="26">
        <v>7787</v>
      </c>
      <c r="P7796" s="58">
        <v>18461279.637406725</v>
      </c>
    </row>
    <row r="7797" spans="12:16" x14ac:dyDescent="0.3">
      <c r="L7797" s="26">
        <v>7788</v>
      </c>
      <c r="M7797" s="58">
        <v>0</v>
      </c>
      <c r="O7797" s="26">
        <v>7788</v>
      </c>
      <c r="P7797" s="58">
        <v>0</v>
      </c>
    </row>
    <row r="7798" spans="12:16" x14ac:dyDescent="0.3">
      <c r="L7798" s="26">
        <v>7789</v>
      </c>
      <c r="M7798" s="58">
        <v>0</v>
      </c>
      <c r="O7798" s="26">
        <v>7789</v>
      </c>
      <c r="P7798" s="58">
        <v>0</v>
      </c>
    </row>
    <row r="7799" spans="12:16" x14ac:dyDescent="0.3">
      <c r="L7799" s="26">
        <v>7790</v>
      </c>
      <c r="M7799" s="58">
        <v>10634915.609554615</v>
      </c>
      <c r="O7799" s="26">
        <v>7790</v>
      </c>
      <c r="P7799" s="58">
        <v>10634915.609554615</v>
      </c>
    </row>
    <row r="7800" spans="12:16" x14ac:dyDescent="0.3">
      <c r="L7800" s="26">
        <v>7791</v>
      </c>
      <c r="M7800" s="58">
        <v>0</v>
      </c>
      <c r="O7800" s="26">
        <v>7791</v>
      </c>
      <c r="P7800" s="58">
        <v>0</v>
      </c>
    </row>
    <row r="7801" spans="12:16" x14ac:dyDescent="0.3">
      <c r="L7801" s="26">
        <v>7792</v>
      </c>
      <c r="M7801" s="58">
        <v>14160784.182857892</v>
      </c>
      <c r="O7801" s="26">
        <v>7792</v>
      </c>
      <c r="P7801" s="58">
        <v>14160784.182857892</v>
      </c>
    </row>
    <row r="7802" spans="12:16" x14ac:dyDescent="0.3">
      <c r="L7802" s="26">
        <v>7793</v>
      </c>
      <c r="M7802" s="58">
        <v>0</v>
      </c>
      <c r="O7802" s="26">
        <v>7793</v>
      </c>
      <c r="P7802" s="58">
        <v>0</v>
      </c>
    </row>
    <row r="7803" spans="12:16" x14ac:dyDescent="0.3">
      <c r="L7803" s="26">
        <v>7794</v>
      </c>
      <c r="M7803" s="58">
        <v>7805257.2642404148</v>
      </c>
      <c r="O7803" s="26">
        <v>7794</v>
      </c>
      <c r="P7803" s="58">
        <v>7805257.2642404148</v>
      </c>
    </row>
    <row r="7804" spans="12:16" x14ac:dyDescent="0.3">
      <c r="L7804" s="26">
        <v>7795</v>
      </c>
      <c r="M7804" s="58">
        <v>0</v>
      </c>
      <c r="O7804" s="26">
        <v>7795</v>
      </c>
      <c r="P7804" s="58">
        <v>0</v>
      </c>
    </row>
    <row r="7805" spans="12:16" x14ac:dyDescent="0.3">
      <c r="L7805" s="26">
        <v>7796</v>
      </c>
      <c r="M7805" s="58">
        <v>11930453.368926704</v>
      </c>
      <c r="O7805" s="26">
        <v>7796</v>
      </c>
      <c r="P7805" s="58">
        <v>0</v>
      </c>
    </row>
    <row r="7806" spans="12:16" x14ac:dyDescent="0.3">
      <c r="L7806" s="26">
        <v>7797</v>
      </c>
      <c r="M7806" s="58">
        <v>15351036.070198763</v>
      </c>
      <c r="O7806" s="26">
        <v>7797</v>
      </c>
      <c r="P7806" s="58">
        <v>15351036.070198763</v>
      </c>
    </row>
    <row r="7807" spans="12:16" x14ac:dyDescent="0.3">
      <c r="L7807" s="26">
        <v>7798</v>
      </c>
      <c r="M7807" s="58">
        <v>13558089.926358039</v>
      </c>
      <c r="O7807" s="26">
        <v>7798</v>
      </c>
      <c r="P7807" s="58">
        <v>13558089.926358039</v>
      </c>
    </row>
    <row r="7808" spans="12:16" x14ac:dyDescent="0.3">
      <c r="L7808" s="26">
        <v>7799</v>
      </c>
      <c r="M7808" s="58">
        <v>30950762.296729282</v>
      </c>
      <c r="O7808" s="26">
        <v>7799</v>
      </c>
      <c r="P7808" s="58">
        <v>8320910.4216627907</v>
      </c>
    </row>
    <row r="7809" spans="12:16" x14ac:dyDescent="0.3">
      <c r="L7809" s="26">
        <v>7800</v>
      </c>
      <c r="M7809" s="58">
        <v>14757367.433983712</v>
      </c>
      <c r="O7809" s="26">
        <v>7800</v>
      </c>
      <c r="P7809" s="58">
        <v>0</v>
      </c>
    </row>
    <row r="7810" spans="12:16" x14ac:dyDescent="0.3">
      <c r="L7810" s="26">
        <v>7801</v>
      </c>
      <c r="M7810" s="58">
        <v>0</v>
      </c>
      <c r="O7810" s="26">
        <v>7801</v>
      </c>
      <c r="P7810" s="58">
        <v>0</v>
      </c>
    </row>
    <row r="7811" spans="12:16" x14ac:dyDescent="0.3">
      <c r="L7811" s="26">
        <v>7802</v>
      </c>
      <c r="M7811" s="58">
        <v>0</v>
      </c>
      <c r="O7811" s="26">
        <v>7802</v>
      </c>
      <c r="P7811" s="58">
        <v>0</v>
      </c>
    </row>
    <row r="7812" spans="12:16" x14ac:dyDescent="0.3">
      <c r="L7812" s="26">
        <v>7803</v>
      </c>
      <c r="M7812" s="58">
        <v>11295365.340028046</v>
      </c>
      <c r="O7812" s="26">
        <v>7803</v>
      </c>
      <c r="P7812" s="58">
        <v>0</v>
      </c>
    </row>
    <row r="7813" spans="12:16" x14ac:dyDescent="0.3">
      <c r="L7813" s="26">
        <v>7804</v>
      </c>
      <c r="M7813" s="58">
        <v>15140314.511388849</v>
      </c>
      <c r="O7813" s="26">
        <v>7804</v>
      </c>
      <c r="P7813" s="58">
        <v>0</v>
      </c>
    </row>
    <row r="7814" spans="12:16" x14ac:dyDescent="0.3">
      <c r="L7814" s="26">
        <v>7805</v>
      </c>
      <c r="M7814" s="58">
        <v>21113602.190270994</v>
      </c>
      <c r="O7814" s="26">
        <v>7805</v>
      </c>
      <c r="P7814" s="58">
        <v>0</v>
      </c>
    </row>
    <row r="7815" spans="12:16" x14ac:dyDescent="0.3">
      <c r="L7815" s="26">
        <v>7806</v>
      </c>
      <c r="M7815" s="58">
        <v>0</v>
      </c>
      <c r="O7815" s="26">
        <v>7806</v>
      </c>
      <c r="P7815" s="58">
        <v>0</v>
      </c>
    </row>
    <row r="7816" spans="12:16" x14ac:dyDescent="0.3">
      <c r="L7816" s="26">
        <v>7807</v>
      </c>
      <c r="M7816" s="58">
        <v>7956045.3266541697</v>
      </c>
      <c r="O7816" s="26">
        <v>7807</v>
      </c>
      <c r="P7816" s="58">
        <v>7956045.3266541697</v>
      </c>
    </row>
    <row r="7817" spans="12:16" x14ac:dyDescent="0.3">
      <c r="L7817" s="26">
        <v>7808</v>
      </c>
      <c r="M7817" s="58">
        <v>6737714.4155735634</v>
      </c>
      <c r="O7817" s="26">
        <v>7808</v>
      </c>
      <c r="P7817" s="58">
        <v>0</v>
      </c>
    </row>
    <row r="7818" spans="12:16" x14ac:dyDescent="0.3">
      <c r="L7818" s="26">
        <v>7809</v>
      </c>
      <c r="M7818" s="58">
        <v>0</v>
      </c>
      <c r="O7818" s="26">
        <v>7809</v>
      </c>
      <c r="P7818" s="58">
        <v>0</v>
      </c>
    </row>
    <row r="7819" spans="12:16" x14ac:dyDescent="0.3">
      <c r="L7819" s="26">
        <v>7810</v>
      </c>
      <c r="M7819" s="58">
        <v>0</v>
      </c>
      <c r="O7819" s="26">
        <v>7810</v>
      </c>
      <c r="P7819" s="58">
        <v>0</v>
      </c>
    </row>
    <row r="7820" spans="12:16" x14ac:dyDescent="0.3">
      <c r="L7820" s="26">
        <v>7811</v>
      </c>
      <c r="M7820" s="58">
        <v>0</v>
      </c>
      <c r="O7820" s="26">
        <v>7811</v>
      </c>
      <c r="P7820" s="58">
        <v>0</v>
      </c>
    </row>
    <row r="7821" spans="12:16" x14ac:dyDescent="0.3">
      <c r="L7821" s="26">
        <v>7812</v>
      </c>
      <c r="M7821" s="58">
        <v>18995762.64384374</v>
      </c>
      <c r="O7821" s="26">
        <v>7812</v>
      </c>
      <c r="P7821" s="58">
        <v>18995762.64384374</v>
      </c>
    </row>
    <row r="7822" spans="12:16" x14ac:dyDescent="0.3">
      <c r="L7822" s="26">
        <v>7813</v>
      </c>
      <c r="M7822" s="58">
        <v>0</v>
      </c>
      <c r="O7822" s="26">
        <v>7813</v>
      </c>
      <c r="P7822" s="58">
        <v>0</v>
      </c>
    </row>
    <row r="7823" spans="12:16" x14ac:dyDescent="0.3">
      <c r="L7823" s="26">
        <v>7814</v>
      </c>
      <c r="M7823" s="58">
        <v>19658147.106749017</v>
      </c>
      <c r="O7823" s="26">
        <v>7814</v>
      </c>
      <c r="P7823" s="58">
        <v>19658147.106749017</v>
      </c>
    </row>
    <row r="7824" spans="12:16" x14ac:dyDescent="0.3">
      <c r="L7824" s="26">
        <v>7815</v>
      </c>
      <c r="M7824" s="58">
        <v>19981644.102045652</v>
      </c>
      <c r="O7824" s="26">
        <v>7815</v>
      </c>
      <c r="P7824" s="58">
        <v>0</v>
      </c>
    </row>
    <row r="7825" spans="12:16" x14ac:dyDescent="0.3">
      <c r="L7825" s="26">
        <v>7816</v>
      </c>
      <c r="M7825" s="58">
        <v>25426225.168786641</v>
      </c>
      <c r="O7825" s="26">
        <v>7816</v>
      </c>
      <c r="P7825" s="58">
        <v>25426225.168786641</v>
      </c>
    </row>
    <row r="7826" spans="12:16" x14ac:dyDescent="0.3">
      <c r="L7826" s="26">
        <v>7817</v>
      </c>
      <c r="M7826" s="58">
        <v>10262103.3560523</v>
      </c>
      <c r="O7826" s="26">
        <v>7817</v>
      </c>
      <c r="P7826" s="58">
        <v>10262103.3560523</v>
      </c>
    </row>
    <row r="7827" spans="12:16" x14ac:dyDescent="0.3">
      <c r="L7827" s="26">
        <v>7818</v>
      </c>
      <c r="M7827" s="58">
        <v>5918078.1422480121</v>
      </c>
      <c r="O7827" s="26">
        <v>7818</v>
      </c>
      <c r="P7827" s="58">
        <v>5918078.1422480121</v>
      </c>
    </row>
    <row r="7828" spans="12:16" x14ac:dyDescent="0.3">
      <c r="L7828" s="26">
        <v>7819</v>
      </c>
      <c r="M7828" s="58">
        <v>0</v>
      </c>
      <c r="O7828" s="26">
        <v>7819</v>
      </c>
      <c r="P7828" s="58">
        <v>0</v>
      </c>
    </row>
    <row r="7829" spans="12:16" x14ac:dyDescent="0.3">
      <c r="L7829" s="26">
        <v>7820</v>
      </c>
      <c r="M7829" s="58">
        <v>0</v>
      </c>
      <c r="O7829" s="26">
        <v>7820</v>
      </c>
      <c r="P7829" s="58">
        <v>0</v>
      </c>
    </row>
    <row r="7830" spans="12:16" x14ac:dyDescent="0.3">
      <c r="L7830" s="26">
        <v>7821</v>
      </c>
      <c r="M7830" s="58">
        <v>0</v>
      </c>
      <c r="O7830" s="26">
        <v>7821</v>
      </c>
      <c r="P7830" s="58">
        <v>0</v>
      </c>
    </row>
    <row r="7831" spans="12:16" x14ac:dyDescent="0.3">
      <c r="L7831" s="26">
        <v>7822</v>
      </c>
      <c r="M7831" s="58">
        <v>0</v>
      </c>
      <c r="O7831" s="26">
        <v>7822</v>
      </c>
      <c r="P7831" s="58">
        <v>0</v>
      </c>
    </row>
    <row r="7832" spans="12:16" x14ac:dyDescent="0.3">
      <c r="L7832" s="26">
        <v>7823</v>
      </c>
      <c r="M7832" s="58">
        <v>0</v>
      </c>
      <c r="O7832" s="26">
        <v>7823</v>
      </c>
      <c r="P7832" s="58">
        <v>0</v>
      </c>
    </row>
    <row r="7833" spans="12:16" x14ac:dyDescent="0.3">
      <c r="L7833" s="26">
        <v>7824</v>
      </c>
      <c r="M7833" s="58">
        <v>0</v>
      </c>
      <c r="O7833" s="26">
        <v>7824</v>
      </c>
      <c r="P7833" s="58">
        <v>0</v>
      </c>
    </row>
    <row r="7834" spans="12:16" x14ac:dyDescent="0.3">
      <c r="L7834" s="26">
        <v>7825</v>
      </c>
      <c r="M7834" s="58">
        <v>0</v>
      </c>
      <c r="O7834" s="26">
        <v>7825</v>
      </c>
      <c r="P7834" s="58">
        <v>0</v>
      </c>
    </row>
    <row r="7835" spans="12:16" x14ac:dyDescent="0.3">
      <c r="L7835" s="26">
        <v>7826</v>
      </c>
      <c r="M7835" s="58">
        <v>0</v>
      </c>
      <c r="O7835" s="26">
        <v>7826</v>
      </c>
      <c r="P7835" s="58">
        <v>0</v>
      </c>
    </row>
    <row r="7836" spans="12:16" x14ac:dyDescent="0.3">
      <c r="L7836" s="26">
        <v>7827</v>
      </c>
      <c r="M7836" s="58">
        <v>20889033.517836563</v>
      </c>
      <c r="O7836" s="26">
        <v>7827</v>
      </c>
      <c r="P7836" s="58">
        <v>20889033.517836563</v>
      </c>
    </row>
    <row r="7837" spans="12:16" x14ac:dyDescent="0.3">
      <c r="L7837" s="26">
        <v>7828</v>
      </c>
      <c r="M7837" s="58">
        <v>0</v>
      </c>
      <c r="O7837" s="26">
        <v>7828</v>
      </c>
      <c r="P7837" s="58">
        <v>0</v>
      </c>
    </row>
    <row r="7838" spans="12:16" x14ac:dyDescent="0.3">
      <c r="L7838" s="26">
        <v>7829</v>
      </c>
      <c r="M7838" s="58">
        <v>12200436.000867009</v>
      </c>
      <c r="O7838" s="26">
        <v>7829</v>
      </c>
      <c r="P7838" s="58">
        <v>12200436.000867009</v>
      </c>
    </row>
    <row r="7839" spans="12:16" x14ac:dyDescent="0.3">
      <c r="L7839" s="26">
        <v>7830</v>
      </c>
      <c r="M7839" s="58">
        <v>8910143.1657921132</v>
      </c>
      <c r="O7839" s="26">
        <v>7830</v>
      </c>
      <c r="P7839" s="58">
        <v>8910143.1657921132</v>
      </c>
    </row>
    <row r="7840" spans="12:16" x14ac:dyDescent="0.3">
      <c r="L7840" s="26">
        <v>7831</v>
      </c>
      <c r="M7840" s="58">
        <v>0</v>
      </c>
      <c r="O7840" s="26">
        <v>7831</v>
      </c>
      <c r="P7840" s="58">
        <v>0</v>
      </c>
    </row>
    <row r="7841" spans="12:16" x14ac:dyDescent="0.3">
      <c r="L7841" s="26">
        <v>7832</v>
      </c>
      <c r="M7841" s="58">
        <v>20035797.554090593</v>
      </c>
      <c r="O7841" s="26">
        <v>7832</v>
      </c>
      <c r="P7841" s="58">
        <v>8120454.5085803727</v>
      </c>
    </row>
    <row r="7842" spans="12:16" x14ac:dyDescent="0.3">
      <c r="L7842" s="26">
        <v>7833</v>
      </c>
      <c r="M7842" s="58">
        <v>0</v>
      </c>
      <c r="O7842" s="26">
        <v>7833</v>
      </c>
      <c r="P7842" s="58">
        <v>0</v>
      </c>
    </row>
    <row r="7843" spans="12:16" x14ac:dyDescent="0.3">
      <c r="L7843" s="26">
        <v>7834</v>
      </c>
      <c r="M7843" s="58">
        <v>0</v>
      </c>
      <c r="O7843" s="26">
        <v>7834</v>
      </c>
      <c r="P7843" s="58">
        <v>0</v>
      </c>
    </row>
    <row r="7844" spans="12:16" x14ac:dyDescent="0.3">
      <c r="L7844" s="26">
        <v>7835</v>
      </c>
      <c r="M7844" s="58">
        <v>16671958.833162347</v>
      </c>
      <c r="O7844" s="26">
        <v>7835</v>
      </c>
      <c r="P7844" s="58">
        <v>0</v>
      </c>
    </row>
    <row r="7845" spans="12:16" x14ac:dyDescent="0.3">
      <c r="L7845" s="26">
        <v>7836</v>
      </c>
      <c r="M7845" s="58">
        <v>6656686.3067732044</v>
      </c>
      <c r="O7845" s="26">
        <v>7836</v>
      </c>
      <c r="P7845" s="58">
        <v>6656686.3067732044</v>
      </c>
    </row>
    <row r="7846" spans="12:16" x14ac:dyDescent="0.3">
      <c r="L7846" s="26">
        <v>7837</v>
      </c>
      <c r="M7846" s="58">
        <v>9915704.8398611248</v>
      </c>
      <c r="O7846" s="26">
        <v>7837</v>
      </c>
      <c r="P7846" s="58">
        <v>9915704.8398611248</v>
      </c>
    </row>
    <row r="7847" spans="12:16" x14ac:dyDescent="0.3">
      <c r="L7847" s="26">
        <v>7838</v>
      </c>
      <c r="M7847" s="58">
        <v>10817661.049506107</v>
      </c>
      <c r="O7847" s="26">
        <v>7838</v>
      </c>
      <c r="P7847" s="58">
        <v>0</v>
      </c>
    </row>
    <row r="7848" spans="12:16" x14ac:dyDescent="0.3">
      <c r="L7848" s="26">
        <v>7839</v>
      </c>
      <c r="M7848" s="58">
        <v>0</v>
      </c>
      <c r="O7848" s="26">
        <v>7839</v>
      </c>
      <c r="P7848" s="58">
        <v>0</v>
      </c>
    </row>
    <row r="7849" spans="12:16" x14ac:dyDescent="0.3">
      <c r="L7849" s="26">
        <v>7840</v>
      </c>
      <c r="M7849" s="58">
        <v>0</v>
      </c>
      <c r="O7849" s="26">
        <v>7840</v>
      </c>
      <c r="P7849" s="58">
        <v>0</v>
      </c>
    </row>
    <row r="7850" spans="12:16" x14ac:dyDescent="0.3">
      <c r="L7850" s="26">
        <v>7841</v>
      </c>
      <c r="M7850" s="58">
        <v>0</v>
      </c>
      <c r="O7850" s="26">
        <v>7841</v>
      </c>
      <c r="P7850" s="58">
        <v>0</v>
      </c>
    </row>
    <row r="7851" spans="12:16" x14ac:dyDescent="0.3">
      <c r="L7851" s="26">
        <v>7842</v>
      </c>
      <c r="M7851" s="58">
        <v>22803815.624270756</v>
      </c>
      <c r="O7851" s="26">
        <v>7842</v>
      </c>
      <c r="P7851" s="58">
        <v>22803815.624270756</v>
      </c>
    </row>
    <row r="7852" spans="12:16" x14ac:dyDescent="0.3">
      <c r="L7852" s="26">
        <v>7843</v>
      </c>
      <c r="M7852" s="58">
        <v>25421111.002326801</v>
      </c>
      <c r="O7852" s="26">
        <v>7843</v>
      </c>
      <c r="P7852" s="58">
        <v>25421111.002326801</v>
      </c>
    </row>
    <row r="7853" spans="12:16" x14ac:dyDescent="0.3">
      <c r="L7853" s="26">
        <v>7844</v>
      </c>
      <c r="M7853" s="58">
        <v>19304622.348829594</v>
      </c>
      <c r="O7853" s="26">
        <v>7844</v>
      </c>
      <c r="P7853" s="58">
        <v>0</v>
      </c>
    </row>
    <row r="7854" spans="12:16" x14ac:dyDescent="0.3">
      <c r="L7854" s="26">
        <v>7845</v>
      </c>
      <c r="M7854" s="58">
        <v>0</v>
      </c>
      <c r="O7854" s="26">
        <v>7845</v>
      </c>
      <c r="P7854" s="58">
        <v>0</v>
      </c>
    </row>
    <row r="7855" spans="12:16" x14ac:dyDescent="0.3">
      <c r="L7855" s="26">
        <v>7846</v>
      </c>
      <c r="M7855" s="58">
        <v>24092151.334379882</v>
      </c>
      <c r="O7855" s="26">
        <v>7846</v>
      </c>
      <c r="P7855" s="58">
        <v>24092151.334379882</v>
      </c>
    </row>
    <row r="7856" spans="12:16" x14ac:dyDescent="0.3">
      <c r="L7856" s="26">
        <v>7847</v>
      </c>
      <c r="M7856" s="58">
        <v>0</v>
      </c>
      <c r="O7856" s="26">
        <v>7847</v>
      </c>
      <c r="P7856" s="58">
        <v>0</v>
      </c>
    </row>
    <row r="7857" spans="12:16" x14ac:dyDescent="0.3">
      <c r="L7857" s="26">
        <v>7848</v>
      </c>
      <c r="M7857" s="58">
        <v>0</v>
      </c>
      <c r="O7857" s="26">
        <v>7848</v>
      </c>
      <c r="P7857" s="58">
        <v>0</v>
      </c>
    </row>
    <row r="7858" spans="12:16" x14ac:dyDescent="0.3">
      <c r="L7858" s="26">
        <v>7849</v>
      </c>
      <c r="M7858" s="58">
        <v>0</v>
      </c>
      <c r="O7858" s="26">
        <v>7849</v>
      </c>
      <c r="P7858" s="58">
        <v>0</v>
      </c>
    </row>
    <row r="7859" spans="12:16" x14ac:dyDescent="0.3">
      <c r="L7859" s="26">
        <v>7850</v>
      </c>
      <c r="M7859" s="58">
        <v>0</v>
      </c>
      <c r="O7859" s="26">
        <v>7850</v>
      </c>
      <c r="P7859" s="58">
        <v>0</v>
      </c>
    </row>
    <row r="7860" spans="12:16" x14ac:dyDescent="0.3">
      <c r="L7860" s="26">
        <v>7851</v>
      </c>
      <c r="M7860" s="58">
        <v>0</v>
      </c>
      <c r="O7860" s="26">
        <v>7851</v>
      </c>
      <c r="P7860" s="58">
        <v>0</v>
      </c>
    </row>
    <row r="7861" spans="12:16" x14ac:dyDescent="0.3">
      <c r="L7861" s="26">
        <v>7852</v>
      </c>
      <c r="M7861" s="58">
        <v>17997162.304001767</v>
      </c>
      <c r="O7861" s="26">
        <v>7852</v>
      </c>
      <c r="P7861" s="58">
        <v>17997162.304001767</v>
      </c>
    </row>
    <row r="7862" spans="12:16" x14ac:dyDescent="0.3">
      <c r="L7862" s="26">
        <v>7853</v>
      </c>
      <c r="M7862" s="58">
        <v>0</v>
      </c>
      <c r="O7862" s="26">
        <v>7853</v>
      </c>
      <c r="P7862" s="58">
        <v>0</v>
      </c>
    </row>
    <row r="7863" spans="12:16" x14ac:dyDescent="0.3">
      <c r="L7863" s="26">
        <v>7854</v>
      </c>
      <c r="M7863" s="58">
        <v>26696624.362981282</v>
      </c>
      <c r="O7863" s="26">
        <v>7854</v>
      </c>
      <c r="P7863" s="58">
        <v>26696624.362981282</v>
      </c>
    </row>
    <row r="7864" spans="12:16" x14ac:dyDescent="0.3">
      <c r="L7864" s="26">
        <v>7855</v>
      </c>
      <c r="M7864" s="58">
        <v>0</v>
      </c>
      <c r="O7864" s="26">
        <v>7855</v>
      </c>
      <c r="P7864" s="58">
        <v>0</v>
      </c>
    </row>
    <row r="7865" spans="12:16" x14ac:dyDescent="0.3">
      <c r="L7865" s="26">
        <v>7856</v>
      </c>
      <c r="M7865" s="58">
        <v>6373253.5755045284</v>
      </c>
      <c r="O7865" s="26">
        <v>7856</v>
      </c>
      <c r="P7865" s="58">
        <v>6373253.5755045284</v>
      </c>
    </row>
    <row r="7866" spans="12:16" x14ac:dyDescent="0.3">
      <c r="L7866" s="26">
        <v>7857</v>
      </c>
      <c r="M7866" s="58">
        <v>0</v>
      </c>
      <c r="O7866" s="26">
        <v>7857</v>
      </c>
      <c r="P7866" s="58">
        <v>0</v>
      </c>
    </row>
    <row r="7867" spans="12:16" x14ac:dyDescent="0.3">
      <c r="L7867" s="26">
        <v>7858</v>
      </c>
      <c r="M7867" s="58">
        <v>0</v>
      </c>
      <c r="O7867" s="26">
        <v>7858</v>
      </c>
      <c r="P7867" s="58">
        <v>0</v>
      </c>
    </row>
    <row r="7868" spans="12:16" x14ac:dyDescent="0.3">
      <c r="L7868" s="26">
        <v>7859</v>
      </c>
      <c r="M7868" s="58">
        <v>0</v>
      </c>
      <c r="O7868" s="26">
        <v>7859</v>
      </c>
      <c r="P7868" s="58">
        <v>0</v>
      </c>
    </row>
    <row r="7869" spans="12:16" x14ac:dyDescent="0.3">
      <c r="L7869" s="26">
        <v>7860</v>
      </c>
      <c r="M7869" s="58">
        <v>5004262.2291588811</v>
      </c>
      <c r="O7869" s="26">
        <v>7860</v>
      </c>
      <c r="P7869" s="58">
        <v>5004262.2291588811</v>
      </c>
    </row>
    <row r="7870" spans="12:16" x14ac:dyDescent="0.3">
      <c r="L7870" s="26">
        <v>7861</v>
      </c>
      <c r="M7870" s="58">
        <v>0</v>
      </c>
      <c r="O7870" s="26">
        <v>7861</v>
      </c>
      <c r="P7870" s="58">
        <v>0</v>
      </c>
    </row>
    <row r="7871" spans="12:16" x14ac:dyDescent="0.3">
      <c r="L7871" s="26">
        <v>7862</v>
      </c>
      <c r="M7871" s="58">
        <v>0</v>
      </c>
      <c r="O7871" s="26">
        <v>7862</v>
      </c>
      <c r="P7871" s="58">
        <v>0</v>
      </c>
    </row>
    <row r="7872" spans="12:16" x14ac:dyDescent="0.3">
      <c r="L7872" s="26">
        <v>7863</v>
      </c>
      <c r="M7872" s="58">
        <v>0</v>
      </c>
      <c r="O7872" s="26">
        <v>7863</v>
      </c>
      <c r="P7872" s="58">
        <v>0</v>
      </c>
    </row>
    <row r="7873" spans="12:16" x14ac:dyDescent="0.3">
      <c r="L7873" s="26">
        <v>7864</v>
      </c>
      <c r="M7873" s="58">
        <v>19159156.93836908</v>
      </c>
      <c r="O7873" s="26">
        <v>7864</v>
      </c>
      <c r="P7873" s="58">
        <v>19159156.93836908</v>
      </c>
    </row>
    <row r="7874" spans="12:16" x14ac:dyDescent="0.3">
      <c r="L7874" s="26">
        <v>7865</v>
      </c>
      <c r="M7874" s="58">
        <v>0</v>
      </c>
      <c r="O7874" s="26">
        <v>7865</v>
      </c>
      <c r="P7874" s="58">
        <v>0</v>
      </c>
    </row>
    <row r="7875" spans="12:16" x14ac:dyDescent="0.3">
      <c r="L7875" s="26">
        <v>7866</v>
      </c>
      <c r="M7875" s="58">
        <v>0</v>
      </c>
      <c r="O7875" s="26">
        <v>7866</v>
      </c>
      <c r="P7875" s="58">
        <v>0</v>
      </c>
    </row>
    <row r="7876" spans="12:16" x14ac:dyDescent="0.3">
      <c r="L7876" s="26">
        <v>7867</v>
      </c>
      <c r="M7876" s="58">
        <v>0</v>
      </c>
      <c r="O7876" s="26">
        <v>7867</v>
      </c>
      <c r="P7876" s="58">
        <v>0</v>
      </c>
    </row>
    <row r="7877" spans="12:16" x14ac:dyDescent="0.3">
      <c r="L7877" s="26">
        <v>7868</v>
      </c>
      <c r="M7877" s="58">
        <v>11766126.410413925</v>
      </c>
      <c r="O7877" s="26">
        <v>7868</v>
      </c>
      <c r="P7877" s="58">
        <v>11766126.410413925</v>
      </c>
    </row>
    <row r="7878" spans="12:16" x14ac:dyDescent="0.3">
      <c r="L7878" s="26">
        <v>7869</v>
      </c>
      <c r="M7878" s="58">
        <v>0</v>
      </c>
      <c r="O7878" s="26">
        <v>7869</v>
      </c>
      <c r="P7878" s="58">
        <v>0</v>
      </c>
    </row>
    <row r="7879" spans="12:16" x14ac:dyDescent="0.3">
      <c r="L7879" s="26">
        <v>7870</v>
      </c>
      <c r="M7879" s="58">
        <v>0</v>
      </c>
      <c r="O7879" s="26">
        <v>7870</v>
      </c>
      <c r="P7879" s="58">
        <v>0</v>
      </c>
    </row>
    <row r="7880" spans="12:16" x14ac:dyDescent="0.3">
      <c r="L7880" s="26">
        <v>7871</v>
      </c>
      <c r="M7880" s="58">
        <v>0</v>
      </c>
      <c r="O7880" s="26">
        <v>7871</v>
      </c>
      <c r="P7880" s="58">
        <v>0</v>
      </c>
    </row>
    <row r="7881" spans="12:16" x14ac:dyDescent="0.3">
      <c r="L7881" s="26">
        <v>7872</v>
      </c>
      <c r="M7881" s="58">
        <v>19469880.374311384</v>
      </c>
      <c r="O7881" s="26">
        <v>7872</v>
      </c>
      <c r="P7881" s="58">
        <v>19469880.374311384</v>
      </c>
    </row>
    <row r="7882" spans="12:16" x14ac:dyDescent="0.3">
      <c r="L7882" s="26">
        <v>7873</v>
      </c>
      <c r="M7882" s="58">
        <v>7787040.0683886614</v>
      </c>
      <c r="O7882" s="26">
        <v>7873</v>
      </c>
      <c r="P7882" s="58">
        <v>7787040.0683886614</v>
      </c>
    </row>
    <row r="7883" spans="12:16" x14ac:dyDescent="0.3">
      <c r="L7883" s="26">
        <v>7874</v>
      </c>
      <c r="M7883" s="58">
        <v>9822178.2715455629</v>
      </c>
      <c r="O7883" s="26">
        <v>7874</v>
      </c>
      <c r="P7883" s="58">
        <v>9822178.2715455629</v>
      </c>
    </row>
    <row r="7884" spans="12:16" x14ac:dyDescent="0.3">
      <c r="L7884" s="26">
        <v>7875</v>
      </c>
      <c r="M7884" s="58">
        <v>0</v>
      </c>
      <c r="O7884" s="26">
        <v>7875</v>
      </c>
      <c r="P7884" s="58">
        <v>0</v>
      </c>
    </row>
    <row r="7885" spans="12:16" x14ac:dyDescent="0.3">
      <c r="L7885" s="26">
        <v>7876</v>
      </c>
      <c r="M7885" s="58">
        <v>0</v>
      </c>
      <c r="O7885" s="26">
        <v>7876</v>
      </c>
      <c r="P7885" s="58">
        <v>0</v>
      </c>
    </row>
    <row r="7886" spans="12:16" x14ac:dyDescent="0.3">
      <c r="L7886" s="26">
        <v>7877</v>
      </c>
      <c r="M7886" s="58">
        <v>26013452.899568647</v>
      </c>
      <c r="O7886" s="26">
        <v>7877</v>
      </c>
      <c r="P7886" s="58">
        <v>26013452.899568647</v>
      </c>
    </row>
    <row r="7887" spans="12:16" x14ac:dyDescent="0.3">
      <c r="L7887" s="26">
        <v>7878</v>
      </c>
      <c r="M7887" s="58">
        <v>6141015.3838617587</v>
      </c>
      <c r="O7887" s="26">
        <v>7878</v>
      </c>
      <c r="P7887" s="58">
        <v>6141015.3838617587</v>
      </c>
    </row>
    <row r="7888" spans="12:16" x14ac:dyDescent="0.3">
      <c r="L7888" s="26">
        <v>7879</v>
      </c>
      <c r="M7888" s="58">
        <v>12713550.125475701</v>
      </c>
      <c r="O7888" s="26">
        <v>7879</v>
      </c>
      <c r="P7888" s="58">
        <v>12713550.125475701</v>
      </c>
    </row>
    <row r="7889" spans="12:16" x14ac:dyDescent="0.3">
      <c r="L7889" s="26">
        <v>7880</v>
      </c>
      <c r="M7889" s="58">
        <v>0</v>
      </c>
      <c r="O7889" s="26">
        <v>7880</v>
      </c>
      <c r="P7889" s="58">
        <v>0</v>
      </c>
    </row>
    <row r="7890" spans="12:16" x14ac:dyDescent="0.3">
      <c r="L7890" s="26">
        <v>7881</v>
      </c>
      <c r="M7890" s="58">
        <v>0</v>
      </c>
      <c r="O7890" s="26">
        <v>7881</v>
      </c>
      <c r="P7890" s="58">
        <v>0</v>
      </c>
    </row>
    <row r="7891" spans="12:16" x14ac:dyDescent="0.3">
      <c r="L7891" s="26">
        <v>7882</v>
      </c>
      <c r="M7891" s="58">
        <v>0</v>
      </c>
      <c r="O7891" s="26">
        <v>7882</v>
      </c>
      <c r="P7891" s="58">
        <v>0</v>
      </c>
    </row>
    <row r="7892" spans="12:16" x14ac:dyDescent="0.3">
      <c r="L7892" s="26">
        <v>7883</v>
      </c>
      <c r="M7892" s="58">
        <v>22436770.209850851</v>
      </c>
      <c r="O7892" s="26">
        <v>7883</v>
      </c>
      <c r="P7892" s="58">
        <v>22436770.209850851</v>
      </c>
    </row>
    <row r="7893" spans="12:16" x14ac:dyDescent="0.3">
      <c r="L7893" s="26">
        <v>7884</v>
      </c>
      <c r="M7893" s="58">
        <v>10945337.280233625</v>
      </c>
      <c r="O7893" s="26">
        <v>7884</v>
      </c>
      <c r="P7893" s="58">
        <v>10945337.280233625</v>
      </c>
    </row>
    <row r="7894" spans="12:16" x14ac:dyDescent="0.3">
      <c r="L7894" s="26">
        <v>7885</v>
      </c>
      <c r="M7894" s="58">
        <v>0</v>
      </c>
      <c r="O7894" s="26">
        <v>7885</v>
      </c>
      <c r="P7894" s="58">
        <v>0</v>
      </c>
    </row>
    <row r="7895" spans="12:16" x14ac:dyDescent="0.3">
      <c r="L7895" s="26">
        <v>7886</v>
      </c>
      <c r="M7895" s="58">
        <v>0</v>
      </c>
      <c r="O7895" s="26">
        <v>7886</v>
      </c>
      <c r="P7895" s="58">
        <v>0</v>
      </c>
    </row>
    <row r="7896" spans="12:16" x14ac:dyDescent="0.3">
      <c r="L7896" s="26">
        <v>7887</v>
      </c>
      <c r="M7896" s="58">
        <v>0</v>
      </c>
      <c r="O7896" s="26">
        <v>7887</v>
      </c>
      <c r="P7896" s="58">
        <v>0</v>
      </c>
    </row>
    <row r="7897" spans="12:16" x14ac:dyDescent="0.3">
      <c r="L7897" s="26">
        <v>7888</v>
      </c>
      <c r="M7897" s="58">
        <v>0</v>
      </c>
      <c r="O7897" s="26">
        <v>7888</v>
      </c>
      <c r="P7897" s="58">
        <v>0</v>
      </c>
    </row>
    <row r="7898" spans="12:16" x14ac:dyDescent="0.3">
      <c r="L7898" s="26">
        <v>7889</v>
      </c>
      <c r="M7898" s="58">
        <v>0</v>
      </c>
      <c r="O7898" s="26">
        <v>7889</v>
      </c>
      <c r="P7898" s="58">
        <v>0</v>
      </c>
    </row>
    <row r="7899" spans="12:16" x14ac:dyDescent="0.3">
      <c r="L7899" s="26">
        <v>7890</v>
      </c>
      <c r="M7899" s="58">
        <v>4299537.8661276344</v>
      </c>
      <c r="O7899" s="26">
        <v>7890</v>
      </c>
      <c r="P7899" s="58">
        <v>4299537.8661276344</v>
      </c>
    </row>
    <row r="7900" spans="12:16" x14ac:dyDescent="0.3">
      <c r="L7900" s="26">
        <v>7891</v>
      </c>
      <c r="M7900" s="58">
        <v>8385679.7746619638</v>
      </c>
      <c r="O7900" s="26">
        <v>7891</v>
      </c>
      <c r="P7900" s="58">
        <v>0</v>
      </c>
    </row>
    <row r="7901" spans="12:16" x14ac:dyDescent="0.3">
      <c r="L7901" s="26">
        <v>7892</v>
      </c>
      <c r="M7901" s="58">
        <v>17186592.709431514</v>
      </c>
      <c r="O7901" s="26">
        <v>7892</v>
      </c>
      <c r="P7901" s="58">
        <v>17186592.709431514</v>
      </c>
    </row>
    <row r="7902" spans="12:16" x14ac:dyDescent="0.3">
      <c r="L7902" s="26">
        <v>7893</v>
      </c>
      <c r="M7902" s="58">
        <v>0</v>
      </c>
      <c r="O7902" s="26">
        <v>7893</v>
      </c>
      <c r="P7902" s="58">
        <v>0</v>
      </c>
    </row>
    <row r="7903" spans="12:16" x14ac:dyDescent="0.3">
      <c r="L7903" s="26">
        <v>7894</v>
      </c>
      <c r="M7903" s="58">
        <v>0</v>
      </c>
      <c r="O7903" s="26">
        <v>7894</v>
      </c>
      <c r="P7903" s="58">
        <v>0</v>
      </c>
    </row>
    <row r="7904" spans="12:16" x14ac:dyDescent="0.3">
      <c r="L7904" s="26">
        <v>7895</v>
      </c>
      <c r="M7904" s="58">
        <v>0</v>
      </c>
      <c r="O7904" s="26">
        <v>7895</v>
      </c>
      <c r="P7904" s="58">
        <v>0</v>
      </c>
    </row>
    <row r="7905" spans="12:16" x14ac:dyDescent="0.3">
      <c r="L7905" s="26">
        <v>7896</v>
      </c>
      <c r="M7905" s="58">
        <v>0</v>
      </c>
      <c r="O7905" s="26">
        <v>7896</v>
      </c>
      <c r="P7905" s="58">
        <v>0</v>
      </c>
    </row>
    <row r="7906" spans="12:16" x14ac:dyDescent="0.3">
      <c r="L7906" s="26">
        <v>7897</v>
      </c>
      <c r="M7906" s="58">
        <v>5162543.3374714833</v>
      </c>
      <c r="O7906" s="26">
        <v>7897</v>
      </c>
      <c r="P7906" s="58">
        <v>0</v>
      </c>
    </row>
    <row r="7907" spans="12:16" x14ac:dyDescent="0.3">
      <c r="L7907" s="26">
        <v>7898</v>
      </c>
      <c r="M7907" s="58">
        <v>5218964.127692081</v>
      </c>
      <c r="O7907" s="26">
        <v>7898</v>
      </c>
      <c r="P7907" s="58">
        <v>0</v>
      </c>
    </row>
    <row r="7908" spans="12:16" x14ac:dyDescent="0.3">
      <c r="L7908" s="26">
        <v>7899</v>
      </c>
      <c r="M7908" s="58">
        <v>13843141.201492889</v>
      </c>
      <c r="O7908" s="26">
        <v>7899</v>
      </c>
      <c r="P7908" s="58">
        <v>13843141.201492889</v>
      </c>
    </row>
    <row r="7909" spans="12:16" x14ac:dyDescent="0.3">
      <c r="L7909" s="26">
        <v>7900</v>
      </c>
      <c r="M7909" s="58">
        <v>0</v>
      </c>
      <c r="O7909" s="26">
        <v>7900</v>
      </c>
      <c r="P7909" s="58">
        <v>0</v>
      </c>
    </row>
    <row r="7910" spans="12:16" x14ac:dyDescent="0.3">
      <c r="L7910" s="26">
        <v>7901</v>
      </c>
      <c r="M7910" s="58">
        <v>0</v>
      </c>
      <c r="O7910" s="26">
        <v>7901</v>
      </c>
      <c r="P7910" s="58">
        <v>0</v>
      </c>
    </row>
    <row r="7911" spans="12:16" x14ac:dyDescent="0.3">
      <c r="L7911" s="26">
        <v>7902</v>
      </c>
      <c r="M7911" s="58">
        <v>0</v>
      </c>
      <c r="O7911" s="26">
        <v>7902</v>
      </c>
      <c r="P7911" s="58">
        <v>0</v>
      </c>
    </row>
    <row r="7912" spans="12:16" x14ac:dyDescent="0.3">
      <c r="L7912" s="26">
        <v>7903</v>
      </c>
      <c r="M7912" s="58">
        <v>0</v>
      </c>
      <c r="O7912" s="26">
        <v>7903</v>
      </c>
      <c r="P7912" s="58">
        <v>0</v>
      </c>
    </row>
    <row r="7913" spans="12:16" x14ac:dyDescent="0.3">
      <c r="L7913" s="26">
        <v>7904</v>
      </c>
      <c r="M7913" s="58">
        <v>11506974.798363116</v>
      </c>
      <c r="O7913" s="26">
        <v>7904</v>
      </c>
      <c r="P7913" s="58">
        <v>11506974.798363116</v>
      </c>
    </row>
    <row r="7914" spans="12:16" x14ac:dyDescent="0.3">
      <c r="L7914" s="26">
        <v>7905</v>
      </c>
      <c r="M7914" s="58">
        <v>0</v>
      </c>
      <c r="O7914" s="26">
        <v>7905</v>
      </c>
      <c r="P7914" s="58">
        <v>0</v>
      </c>
    </row>
    <row r="7915" spans="12:16" x14ac:dyDescent="0.3">
      <c r="L7915" s="26">
        <v>7906</v>
      </c>
      <c r="M7915" s="58">
        <v>0</v>
      </c>
      <c r="O7915" s="26">
        <v>7906</v>
      </c>
      <c r="P7915" s="58">
        <v>0</v>
      </c>
    </row>
    <row r="7916" spans="12:16" x14ac:dyDescent="0.3">
      <c r="L7916" s="26">
        <v>7907</v>
      </c>
      <c r="M7916" s="58">
        <v>5975012.9837051276</v>
      </c>
      <c r="O7916" s="26">
        <v>7907</v>
      </c>
      <c r="P7916" s="58">
        <v>5975012.9837051276</v>
      </c>
    </row>
    <row r="7917" spans="12:16" x14ac:dyDescent="0.3">
      <c r="L7917" s="26">
        <v>7908</v>
      </c>
      <c r="M7917" s="58">
        <v>15041590.307798242</v>
      </c>
      <c r="O7917" s="26">
        <v>7908</v>
      </c>
      <c r="P7917" s="58">
        <v>15041590.307798242</v>
      </c>
    </row>
    <row r="7918" spans="12:16" x14ac:dyDescent="0.3">
      <c r="L7918" s="26">
        <v>7909</v>
      </c>
      <c r="M7918" s="58">
        <v>18558692.457233574</v>
      </c>
      <c r="O7918" s="26">
        <v>7909</v>
      </c>
      <c r="P7918" s="58">
        <v>18558692.457233574</v>
      </c>
    </row>
    <row r="7919" spans="12:16" x14ac:dyDescent="0.3">
      <c r="L7919" s="26">
        <v>7910</v>
      </c>
      <c r="M7919" s="58">
        <v>0</v>
      </c>
      <c r="O7919" s="26">
        <v>7910</v>
      </c>
      <c r="P7919" s="58">
        <v>0</v>
      </c>
    </row>
    <row r="7920" spans="12:16" x14ac:dyDescent="0.3">
      <c r="L7920" s="26">
        <v>7911</v>
      </c>
      <c r="M7920" s="58">
        <v>17543147.472408298</v>
      </c>
      <c r="O7920" s="26">
        <v>7911</v>
      </c>
      <c r="P7920" s="58">
        <v>17543147.472408298</v>
      </c>
    </row>
    <row r="7921" spans="12:16" x14ac:dyDescent="0.3">
      <c r="L7921" s="26">
        <v>7912</v>
      </c>
      <c r="M7921" s="58">
        <v>13263056.020511728</v>
      </c>
      <c r="O7921" s="26">
        <v>7912</v>
      </c>
      <c r="P7921" s="58">
        <v>13263056.020511728</v>
      </c>
    </row>
    <row r="7922" spans="12:16" x14ac:dyDescent="0.3">
      <c r="L7922" s="26">
        <v>7913</v>
      </c>
      <c r="M7922" s="58">
        <v>0</v>
      </c>
      <c r="O7922" s="26">
        <v>7913</v>
      </c>
      <c r="P7922" s="58">
        <v>0</v>
      </c>
    </row>
    <row r="7923" spans="12:16" x14ac:dyDescent="0.3">
      <c r="L7923" s="26">
        <v>7914</v>
      </c>
      <c r="M7923" s="58">
        <v>0</v>
      </c>
      <c r="O7923" s="26">
        <v>7914</v>
      </c>
      <c r="P7923" s="58">
        <v>0</v>
      </c>
    </row>
    <row r="7924" spans="12:16" x14ac:dyDescent="0.3">
      <c r="L7924" s="26">
        <v>7915</v>
      </c>
      <c r="M7924" s="58">
        <v>20406588.552783154</v>
      </c>
      <c r="O7924" s="26">
        <v>7915</v>
      </c>
      <c r="P7924" s="58">
        <v>20406588.552783154</v>
      </c>
    </row>
    <row r="7925" spans="12:16" x14ac:dyDescent="0.3">
      <c r="L7925" s="26">
        <v>7916</v>
      </c>
      <c r="M7925" s="58">
        <v>0</v>
      </c>
      <c r="O7925" s="26">
        <v>7916</v>
      </c>
      <c r="P7925" s="58">
        <v>0</v>
      </c>
    </row>
    <row r="7926" spans="12:16" x14ac:dyDescent="0.3">
      <c r="L7926" s="26">
        <v>7917</v>
      </c>
      <c r="M7926" s="58">
        <v>20863278.410989884</v>
      </c>
      <c r="O7926" s="26">
        <v>7917</v>
      </c>
      <c r="P7926" s="58">
        <v>20863278.410989884</v>
      </c>
    </row>
    <row r="7927" spans="12:16" x14ac:dyDescent="0.3">
      <c r="L7927" s="26">
        <v>7918</v>
      </c>
      <c r="M7927" s="58">
        <v>0</v>
      </c>
      <c r="O7927" s="26">
        <v>7918</v>
      </c>
      <c r="P7927" s="58">
        <v>0</v>
      </c>
    </row>
    <row r="7928" spans="12:16" x14ac:dyDescent="0.3">
      <c r="L7928" s="26">
        <v>7919</v>
      </c>
      <c r="M7928" s="58">
        <v>13935123.638387125</v>
      </c>
      <c r="O7928" s="26">
        <v>7919</v>
      </c>
      <c r="P7928" s="58">
        <v>13935123.638387125</v>
      </c>
    </row>
    <row r="7929" spans="12:16" x14ac:dyDescent="0.3">
      <c r="L7929" s="26">
        <v>7920</v>
      </c>
      <c r="M7929" s="58">
        <v>0</v>
      </c>
      <c r="O7929" s="26">
        <v>7920</v>
      </c>
      <c r="P7929" s="58">
        <v>0</v>
      </c>
    </row>
    <row r="7930" spans="12:16" x14ac:dyDescent="0.3">
      <c r="L7930" s="26">
        <v>7921</v>
      </c>
      <c r="M7930" s="58">
        <v>0</v>
      </c>
      <c r="O7930" s="26">
        <v>7921</v>
      </c>
      <c r="P7930" s="58">
        <v>0</v>
      </c>
    </row>
    <row r="7931" spans="12:16" x14ac:dyDescent="0.3">
      <c r="L7931" s="26">
        <v>7922</v>
      </c>
      <c r="M7931" s="58">
        <v>0</v>
      </c>
      <c r="O7931" s="26">
        <v>7922</v>
      </c>
      <c r="P7931" s="58">
        <v>0</v>
      </c>
    </row>
    <row r="7932" spans="12:16" x14ac:dyDescent="0.3">
      <c r="L7932" s="26">
        <v>7923</v>
      </c>
      <c r="M7932" s="58">
        <v>10970017.026789075</v>
      </c>
      <c r="O7932" s="26">
        <v>7923</v>
      </c>
      <c r="P7932" s="58">
        <v>10970017.026789075</v>
      </c>
    </row>
    <row r="7933" spans="12:16" x14ac:dyDescent="0.3">
      <c r="L7933" s="26">
        <v>7924</v>
      </c>
      <c r="M7933" s="58">
        <v>32161927.577775728</v>
      </c>
      <c r="O7933" s="26">
        <v>7924</v>
      </c>
      <c r="P7933" s="58">
        <v>32161927.577775728</v>
      </c>
    </row>
    <row r="7934" spans="12:16" x14ac:dyDescent="0.3">
      <c r="L7934" s="26">
        <v>7925</v>
      </c>
      <c r="M7934" s="58">
        <v>11868527.59192184</v>
      </c>
      <c r="O7934" s="26">
        <v>7925</v>
      </c>
      <c r="P7934" s="58">
        <v>11868527.59192184</v>
      </c>
    </row>
    <row r="7935" spans="12:16" x14ac:dyDescent="0.3">
      <c r="L7935" s="26">
        <v>7926</v>
      </c>
      <c r="M7935" s="58">
        <v>20408668.940935034</v>
      </c>
      <c r="O7935" s="26">
        <v>7926</v>
      </c>
      <c r="P7935" s="58">
        <v>20408668.940935034</v>
      </c>
    </row>
    <row r="7936" spans="12:16" x14ac:dyDescent="0.3">
      <c r="L7936" s="26">
        <v>7927</v>
      </c>
      <c r="M7936" s="58">
        <v>14169816.736825697</v>
      </c>
      <c r="O7936" s="26">
        <v>7927</v>
      </c>
      <c r="P7936" s="58">
        <v>14169816.736825697</v>
      </c>
    </row>
    <row r="7937" spans="12:16" x14ac:dyDescent="0.3">
      <c r="L7937" s="26">
        <v>7928</v>
      </c>
      <c r="M7937" s="58">
        <v>8953253.2502962723</v>
      </c>
      <c r="O7937" s="26">
        <v>7928</v>
      </c>
      <c r="P7937" s="58">
        <v>8953253.2502962723</v>
      </c>
    </row>
    <row r="7938" spans="12:16" x14ac:dyDescent="0.3">
      <c r="L7938" s="26">
        <v>7929</v>
      </c>
      <c r="M7938" s="58">
        <v>7549185.4175052019</v>
      </c>
      <c r="O7938" s="26">
        <v>7929</v>
      </c>
      <c r="P7938" s="58">
        <v>7549185.4175052019</v>
      </c>
    </row>
    <row r="7939" spans="12:16" x14ac:dyDescent="0.3">
      <c r="L7939" s="26">
        <v>7930</v>
      </c>
      <c r="M7939" s="58">
        <v>13261708.332966991</v>
      </c>
      <c r="O7939" s="26">
        <v>7930</v>
      </c>
      <c r="P7939" s="58">
        <v>0</v>
      </c>
    </row>
    <row r="7940" spans="12:16" x14ac:dyDescent="0.3">
      <c r="L7940" s="26">
        <v>7931</v>
      </c>
      <c r="M7940" s="58">
        <v>0</v>
      </c>
      <c r="O7940" s="26">
        <v>7931</v>
      </c>
      <c r="P7940" s="58">
        <v>0</v>
      </c>
    </row>
    <row r="7941" spans="12:16" x14ac:dyDescent="0.3">
      <c r="L7941" s="26">
        <v>7932</v>
      </c>
      <c r="M7941" s="58">
        <v>0</v>
      </c>
      <c r="O7941" s="26">
        <v>7932</v>
      </c>
      <c r="P7941" s="58">
        <v>0</v>
      </c>
    </row>
    <row r="7942" spans="12:16" x14ac:dyDescent="0.3">
      <c r="L7942" s="26">
        <v>7933</v>
      </c>
      <c r="M7942" s="58">
        <v>47133356.719739333</v>
      </c>
      <c r="O7942" s="26">
        <v>7933</v>
      </c>
      <c r="P7942" s="58">
        <v>47133356.719739333</v>
      </c>
    </row>
    <row r="7943" spans="12:16" x14ac:dyDescent="0.3">
      <c r="L7943" s="26">
        <v>7934</v>
      </c>
      <c r="M7943" s="58">
        <v>19995297.532551896</v>
      </c>
      <c r="O7943" s="26">
        <v>7934</v>
      </c>
      <c r="P7943" s="58">
        <v>19995297.532551896</v>
      </c>
    </row>
    <row r="7944" spans="12:16" x14ac:dyDescent="0.3">
      <c r="L7944" s="26">
        <v>7935</v>
      </c>
      <c r="M7944" s="58">
        <v>0</v>
      </c>
      <c r="O7944" s="26">
        <v>7935</v>
      </c>
      <c r="P7944" s="58">
        <v>0</v>
      </c>
    </row>
    <row r="7945" spans="12:16" x14ac:dyDescent="0.3">
      <c r="L7945" s="26">
        <v>7936</v>
      </c>
      <c r="M7945" s="58">
        <v>0</v>
      </c>
      <c r="O7945" s="26">
        <v>7936</v>
      </c>
      <c r="P7945" s="58">
        <v>0</v>
      </c>
    </row>
    <row r="7946" spans="12:16" x14ac:dyDescent="0.3">
      <c r="L7946" s="26">
        <v>7937</v>
      </c>
      <c r="M7946" s="58">
        <v>27994085.726970457</v>
      </c>
      <c r="O7946" s="26">
        <v>7937</v>
      </c>
      <c r="P7946" s="58">
        <v>27994085.726970457</v>
      </c>
    </row>
    <row r="7947" spans="12:16" x14ac:dyDescent="0.3">
      <c r="L7947" s="26">
        <v>7938</v>
      </c>
      <c r="M7947" s="58">
        <v>42311312.366200686</v>
      </c>
      <c r="O7947" s="26">
        <v>7938</v>
      </c>
      <c r="P7947" s="58">
        <v>42311312.366200686</v>
      </c>
    </row>
    <row r="7948" spans="12:16" x14ac:dyDescent="0.3">
      <c r="L7948" s="26">
        <v>7939</v>
      </c>
      <c r="M7948" s="58">
        <v>0</v>
      </c>
      <c r="O7948" s="26">
        <v>7939</v>
      </c>
      <c r="P7948" s="58">
        <v>0</v>
      </c>
    </row>
    <row r="7949" spans="12:16" x14ac:dyDescent="0.3">
      <c r="L7949" s="26">
        <v>7940</v>
      </c>
      <c r="M7949" s="58">
        <v>8390082.7727565374</v>
      </c>
      <c r="O7949" s="26">
        <v>7940</v>
      </c>
      <c r="P7949" s="58">
        <v>8390082.7727565374</v>
      </c>
    </row>
    <row r="7950" spans="12:16" x14ac:dyDescent="0.3">
      <c r="L7950" s="26">
        <v>7941</v>
      </c>
      <c r="M7950" s="58">
        <v>0</v>
      </c>
      <c r="O7950" s="26">
        <v>7941</v>
      </c>
      <c r="P7950" s="58">
        <v>0</v>
      </c>
    </row>
    <row r="7951" spans="12:16" x14ac:dyDescent="0.3">
      <c r="L7951" s="26">
        <v>7942</v>
      </c>
      <c r="M7951" s="58">
        <v>12000378.738087418</v>
      </c>
      <c r="O7951" s="26">
        <v>7942</v>
      </c>
      <c r="P7951" s="58">
        <v>12000378.738087418</v>
      </c>
    </row>
    <row r="7952" spans="12:16" x14ac:dyDescent="0.3">
      <c r="L7952" s="26">
        <v>7943</v>
      </c>
      <c r="M7952" s="58">
        <v>0</v>
      </c>
      <c r="O7952" s="26">
        <v>7943</v>
      </c>
      <c r="P7952" s="58">
        <v>0</v>
      </c>
    </row>
    <row r="7953" spans="12:16" x14ac:dyDescent="0.3">
      <c r="L7953" s="26">
        <v>7944</v>
      </c>
      <c r="M7953" s="58">
        <v>0</v>
      </c>
      <c r="O7953" s="26">
        <v>7944</v>
      </c>
      <c r="P7953" s="58">
        <v>0</v>
      </c>
    </row>
    <row r="7954" spans="12:16" x14ac:dyDescent="0.3">
      <c r="L7954" s="26">
        <v>7945</v>
      </c>
      <c r="M7954" s="58">
        <v>18401986.793668348</v>
      </c>
      <c r="O7954" s="26">
        <v>7945</v>
      </c>
      <c r="P7954" s="58">
        <v>11495710.123049956</v>
      </c>
    </row>
    <row r="7955" spans="12:16" x14ac:dyDescent="0.3">
      <c r="L7955" s="26">
        <v>7946</v>
      </c>
      <c r="M7955" s="58">
        <v>7005125.3128555138</v>
      </c>
      <c r="O7955" s="26">
        <v>7946</v>
      </c>
      <c r="P7955" s="58">
        <v>7005125.3128555138</v>
      </c>
    </row>
    <row r="7956" spans="12:16" x14ac:dyDescent="0.3">
      <c r="L7956" s="26">
        <v>7947</v>
      </c>
      <c r="M7956" s="58">
        <v>0</v>
      </c>
      <c r="O7956" s="26">
        <v>7947</v>
      </c>
      <c r="P7956" s="58">
        <v>0</v>
      </c>
    </row>
    <row r="7957" spans="12:16" x14ac:dyDescent="0.3">
      <c r="L7957" s="26">
        <v>7948</v>
      </c>
      <c r="M7957" s="58">
        <v>14807853.930888949</v>
      </c>
      <c r="O7957" s="26">
        <v>7948</v>
      </c>
      <c r="P7957" s="58">
        <v>14807853.930888949</v>
      </c>
    </row>
    <row r="7958" spans="12:16" x14ac:dyDescent="0.3">
      <c r="L7958" s="26">
        <v>7949</v>
      </c>
      <c r="M7958" s="58">
        <v>0</v>
      </c>
      <c r="O7958" s="26">
        <v>7949</v>
      </c>
      <c r="P7958" s="58">
        <v>0</v>
      </c>
    </row>
    <row r="7959" spans="12:16" x14ac:dyDescent="0.3">
      <c r="L7959" s="26">
        <v>7950</v>
      </c>
      <c r="M7959" s="58">
        <v>23434242.663497999</v>
      </c>
      <c r="O7959" s="26">
        <v>7950</v>
      </c>
      <c r="P7959" s="58">
        <v>7500932.6303026443</v>
      </c>
    </row>
    <row r="7960" spans="12:16" x14ac:dyDescent="0.3">
      <c r="L7960" s="26">
        <v>7951</v>
      </c>
      <c r="M7960" s="58">
        <v>10671232.222791811</v>
      </c>
      <c r="O7960" s="26">
        <v>7951</v>
      </c>
      <c r="P7960" s="58">
        <v>0</v>
      </c>
    </row>
    <row r="7961" spans="12:16" x14ac:dyDescent="0.3">
      <c r="L7961" s="26">
        <v>7952</v>
      </c>
      <c r="M7961" s="58">
        <v>0</v>
      </c>
      <c r="O7961" s="26">
        <v>7952</v>
      </c>
      <c r="P7961" s="58">
        <v>0</v>
      </c>
    </row>
    <row r="7962" spans="12:16" x14ac:dyDescent="0.3">
      <c r="L7962" s="26">
        <v>7953</v>
      </c>
      <c r="M7962" s="58">
        <v>9015834.137331631</v>
      </c>
      <c r="O7962" s="26">
        <v>7953</v>
      </c>
      <c r="P7962" s="58">
        <v>0</v>
      </c>
    </row>
    <row r="7963" spans="12:16" x14ac:dyDescent="0.3">
      <c r="L7963" s="26">
        <v>7954</v>
      </c>
      <c r="M7963" s="58">
        <v>0</v>
      </c>
      <c r="O7963" s="26">
        <v>7954</v>
      </c>
      <c r="P7963" s="58">
        <v>0</v>
      </c>
    </row>
    <row r="7964" spans="12:16" x14ac:dyDescent="0.3">
      <c r="L7964" s="26">
        <v>7955</v>
      </c>
      <c r="M7964" s="58">
        <v>6551082.7685720986</v>
      </c>
      <c r="O7964" s="26">
        <v>7955</v>
      </c>
      <c r="P7964" s="58">
        <v>6551082.7685720986</v>
      </c>
    </row>
    <row r="7965" spans="12:16" x14ac:dyDescent="0.3">
      <c r="L7965" s="26">
        <v>7956</v>
      </c>
      <c r="M7965" s="58">
        <v>10716171.120694086</v>
      </c>
      <c r="O7965" s="26">
        <v>7956</v>
      </c>
      <c r="P7965" s="58">
        <v>10716171.120694086</v>
      </c>
    </row>
    <row r="7966" spans="12:16" x14ac:dyDescent="0.3">
      <c r="L7966" s="26">
        <v>7957</v>
      </c>
      <c r="M7966" s="58">
        <v>18811543.461737022</v>
      </c>
      <c r="O7966" s="26">
        <v>7957</v>
      </c>
      <c r="P7966" s="58">
        <v>18811543.461737022</v>
      </c>
    </row>
    <row r="7967" spans="12:16" x14ac:dyDescent="0.3">
      <c r="L7967" s="26">
        <v>7958</v>
      </c>
      <c r="M7967" s="58">
        <v>16440008.05090753</v>
      </c>
      <c r="O7967" s="26">
        <v>7958</v>
      </c>
      <c r="P7967" s="58">
        <v>0</v>
      </c>
    </row>
    <row r="7968" spans="12:16" x14ac:dyDescent="0.3">
      <c r="L7968" s="26">
        <v>7959</v>
      </c>
      <c r="M7968" s="58">
        <v>0</v>
      </c>
      <c r="O7968" s="26">
        <v>7959</v>
      </c>
      <c r="P7968" s="58">
        <v>0</v>
      </c>
    </row>
    <row r="7969" spans="12:16" x14ac:dyDescent="0.3">
      <c r="L7969" s="26">
        <v>7960</v>
      </c>
      <c r="M7969" s="58">
        <v>26571396.943836834</v>
      </c>
      <c r="O7969" s="26">
        <v>7960</v>
      </c>
      <c r="P7969" s="58">
        <v>26571396.943836834</v>
      </c>
    </row>
    <row r="7970" spans="12:16" x14ac:dyDescent="0.3">
      <c r="L7970" s="26">
        <v>7961</v>
      </c>
      <c r="M7970" s="58">
        <v>0</v>
      </c>
      <c r="O7970" s="26">
        <v>7961</v>
      </c>
      <c r="P7970" s="58">
        <v>0</v>
      </c>
    </row>
    <row r="7971" spans="12:16" x14ac:dyDescent="0.3">
      <c r="L7971" s="26">
        <v>7962</v>
      </c>
      <c r="M7971" s="58">
        <v>0</v>
      </c>
      <c r="O7971" s="26">
        <v>7962</v>
      </c>
      <c r="P7971" s="58">
        <v>0</v>
      </c>
    </row>
    <row r="7972" spans="12:16" x14ac:dyDescent="0.3">
      <c r="L7972" s="26">
        <v>7963</v>
      </c>
      <c r="M7972" s="58">
        <v>0</v>
      </c>
      <c r="O7972" s="26">
        <v>7963</v>
      </c>
      <c r="P7972" s="58">
        <v>0</v>
      </c>
    </row>
    <row r="7973" spans="12:16" x14ac:dyDescent="0.3">
      <c r="L7973" s="26">
        <v>7964</v>
      </c>
      <c r="M7973" s="58">
        <v>23034234.022207811</v>
      </c>
      <c r="O7973" s="26">
        <v>7964</v>
      </c>
      <c r="P7973" s="58">
        <v>7061152.624321498</v>
      </c>
    </row>
    <row r="7974" spans="12:16" x14ac:dyDescent="0.3">
      <c r="L7974" s="26">
        <v>7965</v>
      </c>
      <c r="M7974" s="58">
        <v>17290794.283229072</v>
      </c>
      <c r="O7974" s="26">
        <v>7965</v>
      </c>
      <c r="P7974" s="58">
        <v>17290794.283229072</v>
      </c>
    </row>
    <row r="7975" spans="12:16" x14ac:dyDescent="0.3">
      <c r="L7975" s="26">
        <v>7966</v>
      </c>
      <c r="M7975" s="58">
        <v>0</v>
      </c>
      <c r="O7975" s="26">
        <v>7966</v>
      </c>
      <c r="P7975" s="58">
        <v>0</v>
      </c>
    </row>
    <row r="7976" spans="12:16" x14ac:dyDescent="0.3">
      <c r="L7976" s="26">
        <v>7967</v>
      </c>
      <c r="M7976" s="58">
        <v>16513791.877977422</v>
      </c>
      <c r="O7976" s="26">
        <v>7967</v>
      </c>
      <c r="P7976" s="58">
        <v>16513791.877977422</v>
      </c>
    </row>
    <row r="7977" spans="12:16" x14ac:dyDescent="0.3">
      <c r="L7977" s="26">
        <v>7968</v>
      </c>
      <c r="M7977" s="58">
        <v>0</v>
      </c>
      <c r="O7977" s="26">
        <v>7968</v>
      </c>
      <c r="P7977" s="58">
        <v>0</v>
      </c>
    </row>
    <row r="7978" spans="12:16" x14ac:dyDescent="0.3">
      <c r="L7978" s="26">
        <v>7969</v>
      </c>
      <c r="M7978" s="58">
        <v>0</v>
      </c>
      <c r="O7978" s="26">
        <v>7969</v>
      </c>
      <c r="P7978" s="58">
        <v>0</v>
      </c>
    </row>
    <row r="7979" spans="12:16" x14ac:dyDescent="0.3">
      <c r="L7979" s="26">
        <v>7970</v>
      </c>
      <c r="M7979" s="58">
        <v>17402188.294833783</v>
      </c>
      <c r="O7979" s="26">
        <v>7970</v>
      </c>
      <c r="P7979" s="58">
        <v>11722803.489162812</v>
      </c>
    </row>
    <row r="7980" spans="12:16" x14ac:dyDescent="0.3">
      <c r="L7980" s="26">
        <v>7971</v>
      </c>
      <c r="M7980" s="58">
        <v>0</v>
      </c>
      <c r="O7980" s="26">
        <v>7971</v>
      </c>
      <c r="P7980" s="58">
        <v>0</v>
      </c>
    </row>
    <row r="7981" spans="12:16" x14ac:dyDescent="0.3">
      <c r="L7981" s="26">
        <v>7972</v>
      </c>
      <c r="M7981" s="58">
        <v>0</v>
      </c>
      <c r="O7981" s="26">
        <v>7972</v>
      </c>
      <c r="P7981" s="58">
        <v>0</v>
      </c>
    </row>
    <row r="7982" spans="12:16" x14ac:dyDescent="0.3">
      <c r="L7982" s="26">
        <v>7973</v>
      </c>
      <c r="M7982" s="58">
        <v>0</v>
      </c>
      <c r="O7982" s="26">
        <v>7973</v>
      </c>
      <c r="P7982" s="58">
        <v>0</v>
      </c>
    </row>
    <row r="7983" spans="12:16" x14ac:dyDescent="0.3">
      <c r="L7983" s="26">
        <v>7974</v>
      </c>
      <c r="M7983" s="58">
        <v>6864268.4042141866</v>
      </c>
      <c r="O7983" s="26">
        <v>7974</v>
      </c>
      <c r="P7983" s="58">
        <v>6864268.4042141866</v>
      </c>
    </row>
    <row r="7984" spans="12:16" x14ac:dyDescent="0.3">
      <c r="L7984" s="26">
        <v>7975</v>
      </c>
      <c r="M7984" s="58">
        <v>34945638.354747273</v>
      </c>
      <c r="O7984" s="26">
        <v>7975</v>
      </c>
      <c r="P7984" s="58">
        <v>34945638.354747273</v>
      </c>
    </row>
    <row r="7985" spans="12:16" x14ac:dyDescent="0.3">
      <c r="L7985" s="26">
        <v>7976</v>
      </c>
      <c r="M7985" s="58">
        <v>0</v>
      </c>
      <c r="O7985" s="26">
        <v>7976</v>
      </c>
      <c r="P7985" s="58">
        <v>0</v>
      </c>
    </row>
    <row r="7986" spans="12:16" x14ac:dyDescent="0.3">
      <c r="L7986" s="26">
        <v>7977</v>
      </c>
      <c r="M7986" s="58">
        <v>60787337.143951789</v>
      </c>
      <c r="O7986" s="26">
        <v>7977</v>
      </c>
      <c r="P7986" s="58">
        <v>52549775.35806717</v>
      </c>
    </row>
    <row r="7987" spans="12:16" x14ac:dyDescent="0.3">
      <c r="L7987" s="26">
        <v>7978</v>
      </c>
      <c r="M7987" s="58">
        <v>24260917.295917347</v>
      </c>
      <c r="O7987" s="26">
        <v>7978</v>
      </c>
      <c r="P7987" s="58">
        <v>0</v>
      </c>
    </row>
    <row r="7988" spans="12:16" x14ac:dyDescent="0.3">
      <c r="L7988" s="26">
        <v>7979</v>
      </c>
      <c r="M7988" s="58">
        <v>10003173.245739387</v>
      </c>
      <c r="O7988" s="26">
        <v>7979</v>
      </c>
      <c r="P7988" s="58">
        <v>10003173.245739387</v>
      </c>
    </row>
    <row r="7989" spans="12:16" x14ac:dyDescent="0.3">
      <c r="L7989" s="26">
        <v>7980</v>
      </c>
      <c r="M7989" s="58">
        <v>0</v>
      </c>
      <c r="O7989" s="26">
        <v>7980</v>
      </c>
      <c r="P7989" s="58">
        <v>0</v>
      </c>
    </row>
    <row r="7990" spans="12:16" x14ac:dyDescent="0.3">
      <c r="L7990" s="26">
        <v>7981</v>
      </c>
      <c r="M7990" s="58">
        <v>0</v>
      </c>
      <c r="O7990" s="26">
        <v>7981</v>
      </c>
      <c r="P7990" s="58">
        <v>0</v>
      </c>
    </row>
    <row r="7991" spans="12:16" x14ac:dyDescent="0.3">
      <c r="L7991" s="26">
        <v>7982</v>
      </c>
      <c r="M7991" s="58">
        <v>23518435.206989847</v>
      </c>
      <c r="O7991" s="26">
        <v>7982</v>
      </c>
      <c r="P7991" s="58">
        <v>23518435.206989847</v>
      </c>
    </row>
    <row r="7992" spans="12:16" x14ac:dyDescent="0.3">
      <c r="L7992" s="26">
        <v>7983</v>
      </c>
      <c r="M7992" s="58">
        <v>0</v>
      </c>
      <c r="O7992" s="26">
        <v>7983</v>
      </c>
      <c r="P7992" s="58">
        <v>0</v>
      </c>
    </row>
    <row r="7993" spans="12:16" x14ac:dyDescent="0.3">
      <c r="L7993" s="26">
        <v>7984</v>
      </c>
      <c r="M7993" s="58">
        <v>22553343.929387767</v>
      </c>
      <c r="O7993" s="26">
        <v>7984</v>
      </c>
      <c r="P7993" s="58">
        <v>22553343.929387767</v>
      </c>
    </row>
    <row r="7994" spans="12:16" x14ac:dyDescent="0.3">
      <c r="L7994" s="26">
        <v>7985</v>
      </c>
      <c r="M7994" s="58">
        <v>0</v>
      </c>
      <c r="O7994" s="26">
        <v>7985</v>
      </c>
      <c r="P7994" s="58">
        <v>0</v>
      </c>
    </row>
    <row r="7995" spans="12:16" x14ac:dyDescent="0.3">
      <c r="L7995" s="26">
        <v>7986</v>
      </c>
      <c r="M7995" s="58">
        <v>0</v>
      </c>
      <c r="O7995" s="26">
        <v>7986</v>
      </c>
      <c r="P7995" s="58">
        <v>0</v>
      </c>
    </row>
    <row r="7996" spans="12:16" x14ac:dyDescent="0.3">
      <c r="L7996" s="26">
        <v>7987</v>
      </c>
      <c r="M7996" s="58">
        <v>10243384.380074561</v>
      </c>
      <c r="O7996" s="26">
        <v>7987</v>
      </c>
      <c r="P7996" s="58">
        <v>10243384.380074561</v>
      </c>
    </row>
    <row r="7997" spans="12:16" x14ac:dyDescent="0.3">
      <c r="L7997" s="26">
        <v>7988</v>
      </c>
      <c r="M7997" s="58">
        <v>16580893.062397128</v>
      </c>
      <c r="O7997" s="26">
        <v>7988</v>
      </c>
      <c r="P7997" s="58">
        <v>16580893.062397128</v>
      </c>
    </row>
    <row r="7998" spans="12:16" x14ac:dyDescent="0.3">
      <c r="L7998" s="26">
        <v>7989</v>
      </c>
      <c r="M7998" s="58">
        <v>0</v>
      </c>
      <c r="O7998" s="26">
        <v>7989</v>
      </c>
      <c r="P7998" s="58">
        <v>0</v>
      </c>
    </row>
    <row r="7999" spans="12:16" x14ac:dyDescent="0.3">
      <c r="L7999" s="26">
        <v>7990</v>
      </c>
      <c r="M7999" s="58">
        <v>0</v>
      </c>
      <c r="O7999" s="26">
        <v>7990</v>
      </c>
      <c r="P7999" s="58">
        <v>0</v>
      </c>
    </row>
    <row r="8000" spans="12:16" x14ac:dyDescent="0.3">
      <c r="L8000" s="26">
        <v>7991</v>
      </c>
      <c r="M8000" s="58">
        <v>7763091.7771525625</v>
      </c>
      <c r="O8000" s="26">
        <v>7991</v>
      </c>
      <c r="P8000" s="58">
        <v>7763091.7771525625</v>
      </c>
    </row>
    <row r="8001" spans="12:16" x14ac:dyDescent="0.3">
      <c r="L8001" s="26">
        <v>7992</v>
      </c>
      <c r="M8001" s="58">
        <v>0</v>
      </c>
      <c r="O8001" s="26">
        <v>7992</v>
      </c>
      <c r="P8001" s="58">
        <v>0</v>
      </c>
    </row>
    <row r="8002" spans="12:16" x14ac:dyDescent="0.3">
      <c r="L8002" s="26">
        <v>7993</v>
      </c>
      <c r="M8002" s="58">
        <v>20272261.515613988</v>
      </c>
      <c r="O8002" s="26">
        <v>7993</v>
      </c>
      <c r="P8002" s="58">
        <v>20272261.515613988</v>
      </c>
    </row>
    <row r="8003" spans="12:16" x14ac:dyDescent="0.3">
      <c r="L8003" s="26">
        <v>7994</v>
      </c>
      <c r="M8003" s="58">
        <v>14926833.069566483</v>
      </c>
      <c r="O8003" s="26">
        <v>7994</v>
      </c>
      <c r="P8003" s="58">
        <v>0</v>
      </c>
    </row>
    <row r="8004" spans="12:16" x14ac:dyDescent="0.3">
      <c r="L8004" s="26">
        <v>7995</v>
      </c>
      <c r="M8004" s="58">
        <v>0</v>
      </c>
      <c r="O8004" s="26">
        <v>7995</v>
      </c>
      <c r="P8004" s="58">
        <v>0</v>
      </c>
    </row>
    <row r="8005" spans="12:16" x14ac:dyDescent="0.3">
      <c r="L8005" s="26">
        <v>7996</v>
      </c>
      <c r="M8005" s="58">
        <v>25606683.874251932</v>
      </c>
      <c r="O8005" s="26">
        <v>7996</v>
      </c>
      <c r="P8005" s="58">
        <v>25606683.874251932</v>
      </c>
    </row>
    <row r="8006" spans="12:16" x14ac:dyDescent="0.3">
      <c r="L8006" s="26">
        <v>7997</v>
      </c>
      <c r="M8006" s="58">
        <v>26626727.700571574</v>
      </c>
      <c r="O8006" s="26">
        <v>7997</v>
      </c>
      <c r="P8006" s="58">
        <v>26626727.700571574</v>
      </c>
    </row>
    <row r="8007" spans="12:16" x14ac:dyDescent="0.3">
      <c r="L8007" s="26">
        <v>7998</v>
      </c>
      <c r="M8007" s="58">
        <v>0</v>
      </c>
      <c r="O8007" s="26">
        <v>7998</v>
      </c>
      <c r="P8007" s="58">
        <v>0</v>
      </c>
    </row>
    <row r="8008" spans="12:16" x14ac:dyDescent="0.3">
      <c r="L8008" s="26">
        <v>7999</v>
      </c>
      <c r="M8008" s="58">
        <v>0</v>
      </c>
      <c r="O8008" s="26">
        <v>7999</v>
      </c>
      <c r="P8008" s="58">
        <v>0</v>
      </c>
    </row>
    <row r="8009" spans="12:16" x14ac:dyDescent="0.3">
      <c r="L8009" s="26">
        <v>8000</v>
      </c>
      <c r="M8009" s="58">
        <v>14404729.121295638</v>
      </c>
      <c r="O8009" s="26">
        <v>8000</v>
      </c>
      <c r="P8009" s="58">
        <v>14404729.121295638</v>
      </c>
    </row>
    <row r="8010" spans="12:16" x14ac:dyDescent="0.3">
      <c r="L8010" s="26">
        <v>8001</v>
      </c>
      <c r="M8010" s="58">
        <v>16744642.095658053</v>
      </c>
      <c r="O8010" s="26">
        <v>8001</v>
      </c>
      <c r="P8010" s="58">
        <v>16744642.095658053</v>
      </c>
    </row>
    <row r="8011" spans="12:16" x14ac:dyDescent="0.3">
      <c r="L8011" s="26">
        <v>8002</v>
      </c>
      <c r="M8011" s="58">
        <v>0</v>
      </c>
      <c r="O8011" s="26">
        <v>8002</v>
      </c>
      <c r="P8011" s="58">
        <v>0</v>
      </c>
    </row>
    <row r="8012" spans="12:16" x14ac:dyDescent="0.3">
      <c r="L8012" s="26">
        <v>8003</v>
      </c>
      <c r="M8012" s="58">
        <v>0</v>
      </c>
      <c r="O8012" s="26">
        <v>8003</v>
      </c>
      <c r="P8012" s="58">
        <v>0</v>
      </c>
    </row>
    <row r="8013" spans="12:16" x14ac:dyDescent="0.3">
      <c r="L8013" s="26">
        <v>8004</v>
      </c>
      <c r="M8013" s="58">
        <v>0</v>
      </c>
      <c r="O8013" s="26">
        <v>8004</v>
      </c>
      <c r="P8013" s="58">
        <v>0</v>
      </c>
    </row>
    <row r="8014" spans="12:16" x14ac:dyDescent="0.3">
      <c r="L8014" s="26">
        <v>8005</v>
      </c>
      <c r="M8014" s="58">
        <v>0</v>
      </c>
      <c r="O8014" s="26">
        <v>8005</v>
      </c>
      <c r="P8014" s="58">
        <v>0</v>
      </c>
    </row>
    <row r="8015" spans="12:16" x14ac:dyDescent="0.3">
      <c r="L8015" s="26">
        <v>8006</v>
      </c>
      <c r="M8015" s="58">
        <v>0</v>
      </c>
      <c r="O8015" s="26">
        <v>8006</v>
      </c>
      <c r="P8015" s="58">
        <v>0</v>
      </c>
    </row>
    <row r="8016" spans="12:16" x14ac:dyDescent="0.3">
      <c r="L8016" s="26">
        <v>8007</v>
      </c>
      <c r="M8016" s="58">
        <v>0</v>
      </c>
      <c r="O8016" s="26">
        <v>8007</v>
      </c>
      <c r="P8016" s="58">
        <v>0</v>
      </c>
    </row>
    <row r="8017" spans="12:16" x14ac:dyDescent="0.3">
      <c r="L8017" s="26">
        <v>8008</v>
      </c>
      <c r="M8017" s="58">
        <v>0</v>
      </c>
      <c r="O8017" s="26">
        <v>8008</v>
      </c>
      <c r="P8017" s="58">
        <v>0</v>
      </c>
    </row>
    <row r="8018" spans="12:16" x14ac:dyDescent="0.3">
      <c r="L8018" s="26">
        <v>8009</v>
      </c>
      <c r="M8018" s="58">
        <v>28716625.088294744</v>
      </c>
      <c r="O8018" s="26">
        <v>8009</v>
      </c>
      <c r="P8018" s="58">
        <v>19337960.000404235</v>
      </c>
    </row>
    <row r="8019" spans="12:16" x14ac:dyDescent="0.3">
      <c r="L8019" s="26">
        <v>8010</v>
      </c>
      <c r="M8019" s="58">
        <v>23826394.830721859</v>
      </c>
      <c r="O8019" s="26">
        <v>8010</v>
      </c>
      <c r="P8019" s="58">
        <v>23826394.830721859</v>
      </c>
    </row>
    <row r="8020" spans="12:16" x14ac:dyDescent="0.3">
      <c r="L8020" s="26">
        <v>8011</v>
      </c>
      <c r="M8020" s="58">
        <v>0</v>
      </c>
      <c r="O8020" s="26">
        <v>8011</v>
      </c>
      <c r="P8020" s="58">
        <v>0</v>
      </c>
    </row>
    <row r="8021" spans="12:16" x14ac:dyDescent="0.3">
      <c r="L8021" s="26">
        <v>8012</v>
      </c>
      <c r="M8021" s="58">
        <v>0</v>
      </c>
      <c r="O8021" s="26">
        <v>8012</v>
      </c>
      <c r="P8021" s="58">
        <v>0</v>
      </c>
    </row>
    <row r="8022" spans="12:16" x14ac:dyDescent="0.3">
      <c r="L8022" s="26">
        <v>8013</v>
      </c>
      <c r="M8022" s="58">
        <v>0</v>
      </c>
      <c r="O8022" s="26">
        <v>8013</v>
      </c>
      <c r="P8022" s="58">
        <v>0</v>
      </c>
    </row>
    <row r="8023" spans="12:16" x14ac:dyDescent="0.3">
      <c r="L8023" s="26">
        <v>8014</v>
      </c>
      <c r="M8023" s="58">
        <v>4110970.574774229</v>
      </c>
      <c r="O8023" s="26">
        <v>8014</v>
      </c>
      <c r="P8023" s="58">
        <v>4110970.574774229</v>
      </c>
    </row>
    <row r="8024" spans="12:16" x14ac:dyDescent="0.3">
      <c r="L8024" s="26">
        <v>8015</v>
      </c>
      <c r="M8024" s="58">
        <v>21072145.490610722</v>
      </c>
      <c r="O8024" s="26">
        <v>8015</v>
      </c>
      <c r="P8024" s="58">
        <v>21072145.490610722</v>
      </c>
    </row>
    <row r="8025" spans="12:16" x14ac:dyDescent="0.3">
      <c r="L8025" s="26">
        <v>8016</v>
      </c>
      <c r="M8025" s="58">
        <v>12225888.005869938</v>
      </c>
      <c r="O8025" s="26">
        <v>8016</v>
      </c>
      <c r="P8025" s="58">
        <v>12225888.005869938</v>
      </c>
    </row>
    <row r="8026" spans="12:16" x14ac:dyDescent="0.3">
      <c r="L8026" s="26">
        <v>8017</v>
      </c>
      <c r="M8026" s="58">
        <v>12820318.702255644</v>
      </c>
      <c r="O8026" s="26">
        <v>8017</v>
      </c>
      <c r="P8026" s="58">
        <v>12820318.702255644</v>
      </c>
    </row>
    <row r="8027" spans="12:16" x14ac:dyDescent="0.3">
      <c r="L8027" s="26">
        <v>8018</v>
      </c>
      <c r="M8027" s="58">
        <v>0</v>
      </c>
      <c r="O8027" s="26">
        <v>8018</v>
      </c>
      <c r="P8027" s="58">
        <v>0</v>
      </c>
    </row>
    <row r="8028" spans="12:16" x14ac:dyDescent="0.3">
      <c r="L8028" s="26">
        <v>8019</v>
      </c>
      <c r="M8028" s="58">
        <v>10160391.902616832</v>
      </c>
      <c r="O8028" s="26">
        <v>8019</v>
      </c>
      <c r="P8028" s="58">
        <v>10160391.902616832</v>
      </c>
    </row>
    <row r="8029" spans="12:16" x14ac:dyDescent="0.3">
      <c r="L8029" s="26">
        <v>8020</v>
      </c>
      <c r="M8029" s="58">
        <v>0</v>
      </c>
      <c r="O8029" s="26">
        <v>8020</v>
      </c>
      <c r="P8029" s="58">
        <v>0</v>
      </c>
    </row>
    <row r="8030" spans="12:16" x14ac:dyDescent="0.3">
      <c r="L8030" s="26">
        <v>8021</v>
      </c>
      <c r="M8030" s="58">
        <v>13274571.687028902</v>
      </c>
      <c r="O8030" s="26">
        <v>8021</v>
      </c>
      <c r="P8030" s="58">
        <v>0</v>
      </c>
    </row>
    <row r="8031" spans="12:16" x14ac:dyDescent="0.3">
      <c r="L8031" s="26">
        <v>8022</v>
      </c>
      <c r="M8031" s="58">
        <v>26382933.969783239</v>
      </c>
      <c r="O8031" s="26">
        <v>8022</v>
      </c>
      <c r="P8031" s="58">
        <v>18886301.327143297</v>
      </c>
    </row>
    <row r="8032" spans="12:16" x14ac:dyDescent="0.3">
      <c r="L8032" s="26">
        <v>8023</v>
      </c>
      <c r="M8032" s="58">
        <v>36470284.700956807</v>
      </c>
      <c r="O8032" s="26">
        <v>8023</v>
      </c>
      <c r="P8032" s="58">
        <v>36470284.700956807</v>
      </c>
    </row>
    <row r="8033" spans="12:16" x14ac:dyDescent="0.3">
      <c r="L8033" s="26">
        <v>8024</v>
      </c>
      <c r="M8033" s="58">
        <v>18394092.008535568</v>
      </c>
      <c r="O8033" s="26">
        <v>8024</v>
      </c>
      <c r="P8033" s="58">
        <v>18394092.008535568</v>
      </c>
    </row>
    <row r="8034" spans="12:16" x14ac:dyDescent="0.3">
      <c r="L8034" s="26">
        <v>8025</v>
      </c>
      <c r="M8034" s="58">
        <v>0</v>
      </c>
      <c r="O8034" s="26">
        <v>8025</v>
      </c>
      <c r="P8034" s="58">
        <v>0</v>
      </c>
    </row>
    <row r="8035" spans="12:16" x14ac:dyDescent="0.3">
      <c r="L8035" s="26">
        <v>8026</v>
      </c>
      <c r="M8035" s="58">
        <v>27395101.178376649</v>
      </c>
      <c r="O8035" s="26">
        <v>8026</v>
      </c>
      <c r="P8035" s="58">
        <v>27395101.178376649</v>
      </c>
    </row>
    <row r="8036" spans="12:16" x14ac:dyDescent="0.3">
      <c r="L8036" s="26">
        <v>8027</v>
      </c>
      <c r="M8036" s="58">
        <v>0</v>
      </c>
      <c r="O8036" s="26">
        <v>8027</v>
      </c>
      <c r="P8036" s="58">
        <v>0</v>
      </c>
    </row>
    <row r="8037" spans="12:16" x14ac:dyDescent="0.3">
      <c r="L8037" s="26">
        <v>8028</v>
      </c>
      <c r="M8037" s="58">
        <v>0</v>
      </c>
      <c r="O8037" s="26">
        <v>8028</v>
      </c>
      <c r="P8037" s="58">
        <v>0</v>
      </c>
    </row>
    <row r="8038" spans="12:16" x14ac:dyDescent="0.3">
      <c r="L8038" s="26">
        <v>8029</v>
      </c>
      <c r="M8038" s="58">
        <v>26111222.522267908</v>
      </c>
      <c r="O8038" s="26">
        <v>8029</v>
      </c>
      <c r="P8038" s="58">
        <v>26111222.522267908</v>
      </c>
    </row>
    <row r="8039" spans="12:16" x14ac:dyDescent="0.3">
      <c r="L8039" s="26">
        <v>8030</v>
      </c>
      <c r="M8039" s="58">
        <v>0</v>
      </c>
      <c r="O8039" s="26">
        <v>8030</v>
      </c>
      <c r="P8039" s="58">
        <v>0</v>
      </c>
    </row>
    <row r="8040" spans="12:16" x14ac:dyDescent="0.3">
      <c r="L8040" s="26">
        <v>8031</v>
      </c>
      <c r="M8040" s="58">
        <v>50807566.524433248</v>
      </c>
      <c r="O8040" s="26">
        <v>8031</v>
      </c>
      <c r="P8040" s="58">
        <v>43302717.066035375</v>
      </c>
    </row>
    <row r="8041" spans="12:16" x14ac:dyDescent="0.3">
      <c r="L8041" s="26">
        <v>8032</v>
      </c>
      <c r="M8041" s="58">
        <v>16748661.746519819</v>
      </c>
      <c r="O8041" s="26">
        <v>8032</v>
      </c>
      <c r="P8041" s="58">
        <v>16748661.746519819</v>
      </c>
    </row>
    <row r="8042" spans="12:16" x14ac:dyDescent="0.3">
      <c r="L8042" s="26">
        <v>8033</v>
      </c>
      <c r="M8042" s="58">
        <v>11452457.497640487</v>
      </c>
      <c r="O8042" s="26">
        <v>8033</v>
      </c>
      <c r="P8042" s="58">
        <v>11452457.497640487</v>
      </c>
    </row>
    <row r="8043" spans="12:16" x14ac:dyDescent="0.3">
      <c r="L8043" s="26">
        <v>8034</v>
      </c>
      <c r="M8043" s="58">
        <v>0</v>
      </c>
      <c r="O8043" s="26">
        <v>8034</v>
      </c>
      <c r="P8043" s="58">
        <v>0</v>
      </c>
    </row>
    <row r="8044" spans="12:16" x14ac:dyDescent="0.3">
      <c r="L8044" s="26">
        <v>8035</v>
      </c>
      <c r="M8044" s="58">
        <v>0</v>
      </c>
      <c r="O8044" s="26">
        <v>8035</v>
      </c>
      <c r="P8044" s="58">
        <v>0</v>
      </c>
    </row>
    <row r="8045" spans="12:16" x14ac:dyDescent="0.3">
      <c r="L8045" s="26">
        <v>8036</v>
      </c>
      <c r="M8045" s="58">
        <v>0</v>
      </c>
      <c r="O8045" s="26">
        <v>8036</v>
      </c>
      <c r="P8045" s="58">
        <v>0</v>
      </c>
    </row>
    <row r="8046" spans="12:16" x14ac:dyDescent="0.3">
      <c r="L8046" s="26">
        <v>8037</v>
      </c>
      <c r="M8046" s="58">
        <v>11945515.240975568</v>
      </c>
      <c r="O8046" s="26">
        <v>8037</v>
      </c>
      <c r="P8046" s="58">
        <v>11945515.240975568</v>
      </c>
    </row>
    <row r="8047" spans="12:16" x14ac:dyDescent="0.3">
      <c r="L8047" s="26">
        <v>8038</v>
      </c>
      <c r="M8047" s="58">
        <v>20985377.386891063</v>
      </c>
      <c r="O8047" s="26">
        <v>8038</v>
      </c>
      <c r="P8047" s="58">
        <v>20985377.386891063</v>
      </c>
    </row>
    <row r="8048" spans="12:16" x14ac:dyDescent="0.3">
      <c r="L8048" s="26">
        <v>8039</v>
      </c>
      <c r="M8048" s="58">
        <v>0</v>
      </c>
      <c r="O8048" s="26">
        <v>8039</v>
      </c>
      <c r="P8048" s="58">
        <v>0</v>
      </c>
    </row>
    <row r="8049" spans="12:16" x14ac:dyDescent="0.3">
      <c r="L8049" s="26">
        <v>8040</v>
      </c>
      <c r="M8049" s="58">
        <v>20406153.307340927</v>
      </c>
      <c r="O8049" s="26">
        <v>8040</v>
      </c>
      <c r="P8049" s="58">
        <v>0</v>
      </c>
    </row>
    <row r="8050" spans="12:16" x14ac:dyDescent="0.3">
      <c r="L8050" s="26">
        <v>8041</v>
      </c>
      <c r="M8050" s="58">
        <v>6715777.1784715019</v>
      </c>
      <c r="O8050" s="26">
        <v>8041</v>
      </c>
      <c r="P8050" s="58">
        <v>0</v>
      </c>
    </row>
    <row r="8051" spans="12:16" x14ac:dyDescent="0.3">
      <c r="L8051" s="26">
        <v>8042</v>
      </c>
      <c r="M8051" s="58">
        <v>10728034.30522361</v>
      </c>
      <c r="O8051" s="26">
        <v>8042</v>
      </c>
      <c r="P8051" s="58">
        <v>0</v>
      </c>
    </row>
    <row r="8052" spans="12:16" x14ac:dyDescent="0.3">
      <c r="L8052" s="26">
        <v>8043</v>
      </c>
      <c r="M8052" s="58">
        <v>17943536.820632163</v>
      </c>
      <c r="O8052" s="26">
        <v>8043</v>
      </c>
      <c r="P8052" s="58">
        <v>0</v>
      </c>
    </row>
    <row r="8053" spans="12:16" x14ac:dyDescent="0.3">
      <c r="L8053" s="26">
        <v>8044</v>
      </c>
      <c r="M8053" s="58">
        <v>0</v>
      </c>
      <c r="O8053" s="26">
        <v>8044</v>
      </c>
      <c r="P8053" s="58">
        <v>0</v>
      </c>
    </row>
    <row r="8054" spans="12:16" x14ac:dyDescent="0.3">
      <c r="L8054" s="26">
        <v>8045</v>
      </c>
      <c r="M8054" s="58">
        <v>13652913.669250775</v>
      </c>
      <c r="O8054" s="26">
        <v>8045</v>
      </c>
      <c r="P8054" s="58">
        <v>13652913.669250775</v>
      </c>
    </row>
    <row r="8055" spans="12:16" x14ac:dyDescent="0.3">
      <c r="L8055" s="26">
        <v>8046</v>
      </c>
      <c r="M8055" s="58">
        <v>0</v>
      </c>
      <c r="O8055" s="26">
        <v>8046</v>
      </c>
      <c r="P8055" s="58">
        <v>0</v>
      </c>
    </row>
    <row r="8056" spans="12:16" x14ac:dyDescent="0.3">
      <c r="L8056" s="26">
        <v>8047</v>
      </c>
      <c r="M8056" s="58">
        <v>0</v>
      </c>
      <c r="O8056" s="26">
        <v>8047</v>
      </c>
      <c r="P8056" s="58">
        <v>0</v>
      </c>
    </row>
    <row r="8057" spans="12:16" x14ac:dyDescent="0.3">
      <c r="L8057" s="26">
        <v>8048</v>
      </c>
      <c r="M8057" s="58">
        <v>0</v>
      </c>
      <c r="O8057" s="26">
        <v>8048</v>
      </c>
      <c r="P8057" s="58">
        <v>0</v>
      </c>
    </row>
    <row r="8058" spans="12:16" x14ac:dyDescent="0.3">
      <c r="L8058" s="26">
        <v>8049</v>
      </c>
      <c r="M8058" s="58">
        <v>9189013.0876597129</v>
      </c>
      <c r="O8058" s="26">
        <v>8049</v>
      </c>
      <c r="P8058" s="58">
        <v>0</v>
      </c>
    </row>
    <row r="8059" spans="12:16" x14ac:dyDescent="0.3">
      <c r="L8059" s="26">
        <v>8050</v>
      </c>
      <c r="M8059" s="58">
        <v>0</v>
      </c>
      <c r="O8059" s="26">
        <v>8050</v>
      </c>
      <c r="P8059" s="58">
        <v>0</v>
      </c>
    </row>
    <row r="8060" spans="12:16" x14ac:dyDescent="0.3">
      <c r="L8060" s="26">
        <v>8051</v>
      </c>
      <c r="M8060" s="58">
        <v>15429564.540452985</v>
      </c>
      <c r="O8060" s="26">
        <v>8051</v>
      </c>
      <c r="P8060" s="58">
        <v>15429564.540452985</v>
      </c>
    </row>
    <row r="8061" spans="12:16" x14ac:dyDescent="0.3">
      <c r="L8061" s="26">
        <v>8052</v>
      </c>
      <c r="M8061" s="58">
        <v>12915657.765516952</v>
      </c>
      <c r="O8061" s="26">
        <v>8052</v>
      </c>
      <c r="P8061" s="58">
        <v>12915657.765516952</v>
      </c>
    </row>
    <row r="8062" spans="12:16" x14ac:dyDescent="0.3">
      <c r="L8062" s="26">
        <v>8053</v>
      </c>
      <c r="M8062" s="58">
        <v>0</v>
      </c>
      <c r="O8062" s="26">
        <v>8053</v>
      </c>
      <c r="P8062" s="58">
        <v>0</v>
      </c>
    </row>
    <row r="8063" spans="12:16" x14ac:dyDescent="0.3">
      <c r="L8063" s="26">
        <v>8054</v>
      </c>
      <c r="M8063" s="58">
        <v>13812879.45159539</v>
      </c>
      <c r="O8063" s="26">
        <v>8054</v>
      </c>
      <c r="P8063" s="58">
        <v>0</v>
      </c>
    </row>
    <row r="8064" spans="12:16" x14ac:dyDescent="0.3">
      <c r="L8064" s="26">
        <v>8055</v>
      </c>
      <c r="M8064" s="58">
        <v>11854360.92532151</v>
      </c>
      <c r="O8064" s="26">
        <v>8055</v>
      </c>
      <c r="P8064" s="58">
        <v>11854360.92532151</v>
      </c>
    </row>
    <row r="8065" spans="12:16" x14ac:dyDescent="0.3">
      <c r="L8065" s="26">
        <v>8056</v>
      </c>
      <c r="M8065" s="58">
        <v>12530567.388935084</v>
      </c>
      <c r="O8065" s="26">
        <v>8056</v>
      </c>
      <c r="P8065" s="58">
        <v>12530567.388935084</v>
      </c>
    </row>
    <row r="8066" spans="12:16" x14ac:dyDescent="0.3">
      <c r="L8066" s="26">
        <v>8057</v>
      </c>
      <c r="M8066" s="58">
        <v>0</v>
      </c>
      <c r="O8066" s="26">
        <v>8057</v>
      </c>
      <c r="P8066" s="58">
        <v>0</v>
      </c>
    </row>
    <row r="8067" spans="12:16" x14ac:dyDescent="0.3">
      <c r="L8067" s="26">
        <v>8058</v>
      </c>
      <c r="M8067" s="58">
        <v>8767691.9522170871</v>
      </c>
      <c r="O8067" s="26">
        <v>8058</v>
      </c>
      <c r="P8067" s="58">
        <v>8767691.9522170871</v>
      </c>
    </row>
    <row r="8068" spans="12:16" x14ac:dyDescent="0.3">
      <c r="L8068" s="26">
        <v>8059</v>
      </c>
      <c r="M8068" s="58">
        <v>16615694.407796653</v>
      </c>
      <c r="O8068" s="26">
        <v>8059</v>
      </c>
      <c r="P8068" s="58">
        <v>16615694.407796653</v>
      </c>
    </row>
    <row r="8069" spans="12:16" x14ac:dyDescent="0.3">
      <c r="L8069" s="26">
        <v>8060</v>
      </c>
      <c r="M8069" s="58">
        <v>13892514.219852487</v>
      </c>
      <c r="O8069" s="26">
        <v>8060</v>
      </c>
      <c r="P8069" s="58">
        <v>0</v>
      </c>
    </row>
    <row r="8070" spans="12:16" x14ac:dyDescent="0.3">
      <c r="L8070" s="26">
        <v>8061</v>
      </c>
      <c r="M8070" s="58">
        <v>30078884.407422014</v>
      </c>
      <c r="O8070" s="26">
        <v>8061</v>
      </c>
      <c r="P8070" s="58">
        <v>21719947.102844007</v>
      </c>
    </row>
    <row r="8071" spans="12:16" x14ac:dyDescent="0.3">
      <c r="L8071" s="26">
        <v>8062</v>
      </c>
      <c r="M8071" s="58">
        <v>9434486.9345445633</v>
      </c>
      <c r="O8071" s="26">
        <v>8062</v>
      </c>
      <c r="P8071" s="58">
        <v>9434486.9345445633</v>
      </c>
    </row>
    <row r="8072" spans="12:16" x14ac:dyDescent="0.3">
      <c r="L8072" s="26">
        <v>8063</v>
      </c>
      <c r="M8072" s="58">
        <v>0</v>
      </c>
      <c r="O8072" s="26">
        <v>8063</v>
      </c>
      <c r="P8072" s="58">
        <v>0</v>
      </c>
    </row>
    <row r="8073" spans="12:16" x14ac:dyDescent="0.3">
      <c r="L8073" s="26">
        <v>8064</v>
      </c>
      <c r="M8073" s="58">
        <v>0</v>
      </c>
      <c r="O8073" s="26">
        <v>8064</v>
      </c>
      <c r="P8073" s="58">
        <v>0</v>
      </c>
    </row>
    <row r="8074" spans="12:16" x14ac:dyDescent="0.3">
      <c r="L8074" s="26">
        <v>8065</v>
      </c>
      <c r="M8074" s="58">
        <v>9370127.3475250527</v>
      </c>
      <c r="O8074" s="26">
        <v>8065</v>
      </c>
      <c r="P8074" s="58">
        <v>0</v>
      </c>
    </row>
    <row r="8075" spans="12:16" x14ac:dyDescent="0.3">
      <c r="L8075" s="26">
        <v>8066</v>
      </c>
      <c r="M8075" s="58">
        <v>0</v>
      </c>
      <c r="O8075" s="26">
        <v>8066</v>
      </c>
      <c r="P8075" s="58">
        <v>0</v>
      </c>
    </row>
    <row r="8076" spans="12:16" x14ac:dyDescent="0.3">
      <c r="L8076" s="26">
        <v>8067</v>
      </c>
      <c r="M8076" s="58">
        <v>0</v>
      </c>
      <c r="O8076" s="26">
        <v>8067</v>
      </c>
      <c r="P8076" s="58">
        <v>0</v>
      </c>
    </row>
    <row r="8077" spans="12:16" x14ac:dyDescent="0.3">
      <c r="L8077" s="26">
        <v>8068</v>
      </c>
      <c r="M8077" s="58">
        <v>0</v>
      </c>
      <c r="O8077" s="26">
        <v>8068</v>
      </c>
      <c r="P8077" s="58">
        <v>0</v>
      </c>
    </row>
    <row r="8078" spans="12:16" x14ac:dyDescent="0.3">
      <c r="L8078" s="26">
        <v>8069</v>
      </c>
      <c r="M8078" s="58">
        <v>0</v>
      </c>
      <c r="O8078" s="26">
        <v>8069</v>
      </c>
      <c r="P8078" s="58">
        <v>0</v>
      </c>
    </row>
    <row r="8079" spans="12:16" x14ac:dyDescent="0.3">
      <c r="L8079" s="26">
        <v>8070</v>
      </c>
      <c r="M8079" s="58">
        <v>7544687.8718962492</v>
      </c>
      <c r="O8079" s="26">
        <v>8070</v>
      </c>
      <c r="P8079" s="58">
        <v>7544687.8718962492</v>
      </c>
    </row>
    <row r="8080" spans="12:16" x14ac:dyDescent="0.3">
      <c r="L8080" s="26">
        <v>8071</v>
      </c>
      <c r="M8080" s="58">
        <v>8824167.8274649326</v>
      </c>
      <c r="O8080" s="26">
        <v>8071</v>
      </c>
      <c r="P8080" s="58">
        <v>8824167.8274649326</v>
      </c>
    </row>
    <row r="8081" spans="12:16" x14ac:dyDescent="0.3">
      <c r="L8081" s="26">
        <v>8072</v>
      </c>
      <c r="M8081" s="58">
        <v>0</v>
      </c>
      <c r="O8081" s="26">
        <v>8072</v>
      </c>
      <c r="P8081" s="58">
        <v>0</v>
      </c>
    </row>
    <row r="8082" spans="12:16" x14ac:dyDescent="0.3">
      <c r="L8082" s="26">
        <v>8073</v>
      </c>
      <c r="M8082" s="58">
        <v>5260513.0106507903</v>
      </c>
      <c r="O8082" s="26">
        <v>8073</v>
      </c>
      <c r="P8082" s="58">
        <v>0</v>
      </c>
    </row>
    <row r="8083" spans="12:16" x14ac:dyDescent="0.3">
      <c r="L8083" s="26">
        <v>8074</v>
      </c>
      <c r="M8083" s="58">
        <v>0</v>
      </c>
      <c r="O8083" s="26">
        <v>8074</v>
      </c>
      <c r="P8083" s="58">
        <v>0</v>
      </c>
    </row>
    <row r="8084" spans="12:16" x14ac:dyDescent="0.3">
      <c r="L8084" s="26">
        <v>8075</v>
      </c>
      <c r="M8084" s="58">
        <v>0</v>
      </c>
      <c r="O8084" s="26">
        <v>8075</v>
      </c>
      <c r="P8084" s="58">
        <v>0</v>
      </c>
    </row>
    <row r="8085" spans="12:16" x14ac:dyDescent="0.3">
      <c r="L8085" s="26">
        <v>8076</v>
      </c>
      <c r="M8085" s="58">
        <v>0</v>
      </c>
      <c r="O8085" s="26">
        <v>8076</v>
      </c>
      <c r="P8085" s="58">
        <v>0</v>
      </c>
    </row>
    <row r="8086" spans="12:16" x14ac:dyDescent="0.3">
      <c r="L8086" s="26">
        <v>8077</v>
      </c>
      <c r="M8086" s="58">
        <v>0</v>
      </c>
      <c r="O8086" s="26">
        <v>8077</v>
      </c>
      <c r="P8086" s="58">
        <v>0</v>
      </c>
    </row>
    <row r="8087" spans="12:16" x14ac:dyDescent="0.3">
      <c r="L8087" s="26">
        <v>8078</v>
      </c>
      <c r="M8087" s="58">
        <v>0</v>
      </c>
      <c r="O8087" s="26">
        <v>8078</v>
      </c>
      <c r="P8087" s="58">
        <v>0</v>
      </c>
    </row>
    <row r="8088" spans="12:16" x14ac:dyDescent="0.3">
      <c r="L8088" s="26">
        <v>8079</v>
      </c>
      <c r="M8088" s="58">
        <v>12151718.699973883</v>
      </c>
      <c r="O8088" s="26">
        <v>8079</v>
      </c>
      <c r="P8088" s="58">
        <v>12151718.699973883</v>
      </c>
    </row>
    <row r="8089" spans="12:16" x14ac:dyDescent="0.3">
      <c r="L8089" s="26">
        <v>8080</v>
      </c>
      <c r="M8089" s="58">
        <v>38738094.500970446</v>
      </c>
      <c r="O8089" s="26">
        <v>8080</v>
      </c>
      <c r="P8089" s="58">
        <v>38738094.500970446</v>
      </c>
    </row>
    <row r="8090" spans="12:16" x14ac:dyDescent="0.3">
      <c r="L8090" s="26">
        <v>8081</v>
      </c>
      <c r="M8090" s="58">
        <v>34091852.639796302</v>
      </c>
      <c r="O8090" s="26">
        <v>8081</v>
      </c>
      <c r="P8090" s="58">
        <v>34091852.639796302</v>
      </c>
    </row>
    <row r="8091" spans="12:16" x14ac:dyDescent="0.3">
      <c r="L8091" s="26">
        <v>8082</v>
      </c>
      <c r="M8091" s="58">
        <v>10214154.276740614</v>
      </c>
      <c r="O8091" s="26">
        <v>8082</v>
      </c>
      <c r="P8091" s="58">
        <v>0</v>
      </c>
    </row>
    <row r="8092" spans="12:16" x14ac:dyDescent="0.3">
      <c r="L8092" s="26">
        <v>8083</v>
      </c>
      <c r="M8092" s="58">
        <v>33610689.342597887</v>
      </c>
      <c r="O8092" s="26">
        <v>8083</v>
      </c>
      <c r="P8092" s="58">
        <v>0</v>
      </c>
    </row>
    <row r="8093" spans="12:16" x14ac:dyDescent="0.3">
      <c r="L8093" s="26">
        <v>8084</v>
      </c>
      <c r="M8093" s="58">
        <v>0</v>
      </c>
      <c r="O8093" s="26">
        <v>8084</v>
      </c>
      <c r="P8093" s="58">
        <v>0</v>
      </c>
    </row>
    <row r="8094" spans="12:16" x14ac:dyDescent="0.3">
      <c r="L8094" s="26">
        <v>8085</v>
      </c>
      <c r="M8094" s="58">
        <v>13489472.381988894</v>
      </c>
      <c r="O8094" s="26">
        <v>8085</v>
      </c>
      <c r="P8094" s="58">
        <v>13489472.381988894</v>
      </c>
    </row>
    <row r="8095" spans="12:16" x14ac:dyDescent="0.3">
      <c r="L8095" s="26">
        <v>8086</v>
      </c>
      <c r="M8095" s="58">
        <v>0</v>
      </c>
      <c r="O8095" s="26">
        <v>8086</v>
      </c>
      <c r="P8095" s="58">
        <v>0</v>
      </c>
    </row>
    <row r="8096" spans="12:16" x14ac:dyDescent="0.3">
      <c r="L8096" s="26">
        <v>8087</v>
      </c>
      <c r="M8096" s="58">
        <v>22745630.737714741</v>
      </c>
      <c r="O8096" s="26">
        <v>8087</v>
      </c>
      <c r="P8096" s="58">
        <v>22745630.737714741</v>
      </c>
    </row>
    <row r="8097" spans="12:16" x14ac:dyDescent="0.3">
      <c r="L8097" s="26">
        <v>8088</v>
      </c>
      <c r="M8097" s="58">
        <v>41550578.501867816</v>
      </c>
      <c r="O8097" s="26">
        <v>8088</v>
      </c>
      <c r="P8097" s="58">
        <v>27219106.047527261</v>
      </c>
    </row>
    <row r="8098" spans="12:16" x14ac:dyDescent="0.3">
      <c r="L8098" s="26">
        <v>8089</v>
      </c>
      <c r="M8098" s="58">
        <v>14897205.266186675</v>
      </c>
      <c r="O8098" s="26">
        <v>8089</v>
      </c>
      <c r="P8098" s="58">
        <v>14897205.266186675</v>
      </c>
    </row>
    <row r="8099" spans="12:16" x14ac:dyDescent="0.3">
      <c r="L8099" s="26">
        <v>8090</v>
      </c>
      <c r="M8099" s="58">
        <v>11795504.6396416</v>
      </c>
      <c r="O8099" s="26">
        <v>8090</v>
      </c>
      <c r="P8099" s="58">
        <v>11795504.6396416</v>
      </c>
    </row>
    <row r="8100" spans="12:16" x14ac:dyDescent="0.3">
      <c r="L8100" s="26">
        <v>8091</v>
      </c>
      <c r="M8100" s="58">
        <v>0</v>
      </c>
      <c r="O8100" s="26">
        <v>8091</v>
      </c>
      <c r="P8100" s="58">
        <v>0</v>
      </c>
    </row>
    <row r="8101" spans="12:16" x14ac:dyDescent="0.3">
      <c r="L8101" s="26">
        <v>8092</v>
      </c>
      <c r="M8101" s="58">
        <v>0</v>
      </c>
      <c r="O8101" s="26">
        <v>8092</v>
      </c>
      <c r="P8101" s="58">
        <v>0</v>
      </c>
    </row>
    <row r="8102" spans="12:16" x14ac:dyDescent="0.3">
      <c r="L8102" s="26">
        <v>8093</v>
      </c>
      <c r="M8102" s="58">
        <v>20627238.378304064</v>
      </c>
      <c r="O8102" s="26">
        <v>8093</v>
      </c>
      <c r="P8102" s="58">
        <v>20627238.378304064</v>
      </c>
    </row>
    <row r="8103" spans="12:16" x14ac:dyDescent="0.3">
      <c r="L8103" s="26">
        <v>8094</v>
      </c>
      <c r="M8103" s="58">
        <v>17059723.459082477</v>
      </c>
      <c r="O8103" s="26">
        <v>8094</v>
      </c>
      <c r="P8103" s="58">
        <v>4586857.8382954933</v>
      </c>
    </row>
    <row r="8104" spans="12:16" x14ac:dyDescent="0.3">
      <c r="L8104" s="26">
        <v>8095</v>
      </c>
      <c r="M8104" s="58">
        <v>0</v>
      </c>
      <c r="O8104" s="26">
        <v>8095</v>
      </c>
      <c r="P8104" s="58">
        <v>0</v>
      </c>
    </row>
    <row r="8105" spans="12:16" x14ac:dyDescent="0.3">
      <c r="L8105" s="26">
        <v>8096</v>
      </c>
      <c r="M8105" s="58">
        <v>0</v>
      </c>
      <c r="O8105" s="26">
        <v>8096</v>
      </c>
      <c r="P8105" s="58">
        <v>0</v>
      </c>
    </row>
    <row r="8106" spans="12:16" x14ac:dyDescent="0.3">
      <c r="L8106" s="26">
        <v>8097</v>
      </c>
      <c r="M8106" s="58">
        <v>0</v>
      </c>
      <c r="O8106" s="26">
        <v>8097</v>
      </c>
      <c r="P8106" s="58">
        <v>0</v>
      </c>
    </row>
    <row r="8107" spans="12:16" x14ac:dyDescent="0.3">
      <c r="L8107" s="26">
        <v>8098</v>
      </c>
      <c r="M8107" s="58">
        <v>0</v>
      </c>
      <c r="O8107" s="26">
        <v>8098</v>
      </c>
      <c r="P8107" s="58">
        <v>0</v>
      </c>
    </row>
    <row r="8108" spans="12:16" x14ac:dyDescent="0.3">
      <c r="L8108" s="26">
        <v>8099</v>
      </c>
      <c r="M8108" s="58">
        <v>0</v>
      </c>
      <c r="O8108" s="26">
        <v>8099</v>
      </c>
      <c r="P8108" s="58">
        <v>0</v>
      </c>
    </row>
    <row r="8109" spans="12:16" x14ac:dyDescent="0.3">
      <c r="L8109" s="26">
        <v>8100</v>
      </c>
      <c r="M8109" s="58">
        <v>0</v>
      </c>
      <c r="O8109" s="26">
        <v>8100</v>
      </c>
      <c r="P8109" s="58">
        <v>0</v>
      </c>
    </row>
    <row r="8110" spans="12:16" x14ac:dyDescent="0.3">
      <c r="L8110" s="26">
        <v>8101</v>
      </c>
      <c r="M8110" s="58">
        <v>10343714.239333086</v>
      </c>
      <c r="O8110" s="26">
        <v>8101</v>
      </c>
      <c r="P8110" s="58">
        <v>10343714.239333086</v>
      </c>
    </row>
    <row r="8111" spans="12:16" x14ac:dyDescent="0.3">
      <c r="L8111" s="26">
        <v>8102</v>
      </c>
      <c r="M8111" s="58">
        <v>9194073.4994070996</v>
      </c>
      <c r="O8111" s="26">
        <v>8102</v>
      </c>
      <c r="P8111" s="58">
        <v>9194073.4994070996</v>
      </c>
    </row>
    <row r="8112" spans="12:16" x14ac:dyDescent="0.3">
      <c r="L8112" s="26">
        <v>8103</v>
      </c>
      <c r="M8112" s="58">
        <v>9303083.5336109977</v>
      </c>
      <c r="O8112" s="26">
        <v>8103</v>
      </c>
      <c r="P8112" s="58">
        <v>0</v>
      </c>
    </row>
    <row r="8113" spans="12:16" x14ac:dyDescent="0.3">
      <c r="L8113" s="26">
        <v>8104</v>
      </c>
      <c r="M8113" s="58">
        <v>0</v>
      </c>
      <c r="O8113" s="26">
        <v>8104</v>
      </c>
      <c r="P8113" s="58">
        <v>0</v>
      </c>
    </row>
    <row r="8114" spans="12:16" x14ac:dyDescent="0.3">
      <c r="L8114" s="26">
        <v>8105</v>
      </c>
      <c r="M8114" s="58">
        <v>0</v>
      </c>
      <c r="O8114" s="26">
        <v>8105</v>
      </c>
      <c r="P8114" s="58">
        <v>0</v>
      </c>
    </row>
    <row r="8115" spans="12:16" x14ac:dyDescent="0.3">
      <c r="L8115" s="26">
        <v>8106</v>
      </c>
      <c r="M8115" s="58">
        <v>0</v>
      </c>
      <c r="O8115" s="26">
        <v>8106</v>
      </c>
      <c r="P8115" s="58">
        <v>0</v>
      </c>
    </row>
    <row r="8116" spans="12:16" x14ac:dyDescent="0.3">
      <c r="L8116" s="26">
        <v>8107</v>
      </c>
      <c r="M8116" s="58">
        <v>0</v>
      </c>
      <c r="O8116" s="26">
        <v>8107</v>
      </c>
      <c r="P8116" s="58">
        <v>0</v>
      </c>
    </row>
    <row r="8117" spans="12:16" x14ac:dyDescent="0.3">
      <c r="L8117" s="26">
        <v>8108</v>
      </c>
      <c r="M8117" s="58">
        <v>0</v>
      </c>
      <c r="O8117" s="26">
        <v>8108</v>
      </c>
      <c r="P8117" s="58">
        <v>0</v>
      </c>
    </row>
    <row r="8118" spans="12:16" x14ac:dyDescent="0.3">
      <c r="L8118" s="26">
        <v>8109</v>
      </c>
      <c r="M8118" s="58">
        <v>38832647.711224593</v>
      </c>
      <c r="O8118" s="26">
        <v>8109</v>
      </c>
      <c r="P8118" s="58">
        <v>38832647.711224593</v>
      </c>
    </row>
    <row r="8119" spans="12:16" x14ac:dyDescent="0.3">
      <c r="L8119" s="26">
        <v>8110</v>
      </c>
      <c r="M8119" s="58">
        <v>0</v>
      </c>
      <c r="O8119" s="26">
        <v>8110</v>
      </c>
      <c r="P8119" s="58">
        <v>0</v>
      </c>
    </row>
    <row r="8120" spans="12:16" x14ac:dyDescent="0.3">
      <c r="L8120" s="26">
        <v>8111</v>
      </c>
      <c r="M8120" s="58">
        <v>10568592.024037289</v>
      </c>
      <c r="O8120" s="26">
        <v>8111</v>
      </c>
      <c r="P8120" s="58">
        <v>10568592.024037289</v>
      </c>
    </row>
    <row r="8121" spans="12:16" x14ac:dyDescent="0.3">
      <c r="L8121" s="26">
        <v>8112</v>
      </c>
      <c r="M8121" s="58">
        <v>9825728.3791070934</v>
      </c>
      <c r="O8121" s="26">
        <v>8112</v>
      </c>
      <c r="P8121" s="58">
        <v>0</v>
      </c>
    </row>
    <row r="8122" spans="12:16" x14ac:dyDescent="0.3">
      <c r="L8122" s="26">
        <v>8113</v>
      </c>
      <c r="M8122" s="58">
        <v>0</v>
      </c>
      <c r="O8122" s="26">
        <v>8113</v>
      </c>
      <c r="P8122" s="58">
        <v>0</v>
      </c>
    </row>
    <row r="8123" spans="12:16" x14ac:dyDescent="0.3">
      <c r="L8123" s="26">
        <v>8114</v>
      </c>
      <c r="M8123" s="58">
        <v>0</v>
      </c>
      <c r="O8123" s="26">
        <v>8114</v>
      </c>
      <c r="P8123" s="58">
        <v>0</v>
      </c>
    </row>
    <row r="8124" spans="12:16" x14ac:dyDescent="0.3">
      <c r="L8124" s="26">
        <v>8115</v>
      </c>
      <c r="M8124" s="58">
        <v>7079522.9629842965</v>
      </c>
      <c r="O8124" s="26">
        <v>8115</v>
      </c>
      <c r="P8124" s="58">
        <v>0</v>
      </c>
    </row>
    <row r="8125" spans="12:16" x14ac:dyDescent="0.3">
      <c r="L8125" s="26">
        <v>8116</v>
      </c>
      <c r="M8125" s="58">
        <v>19146318.963731486</v>
      </c>
      <c r="O8125" s="26">
        <v>8116</v>
      </c>
      <c r="P8125" s="58">
        <v>19146318.963731486</v>
      </c>
    </row>
    <row r="8126" spans="12:16" x14ac:dyDescent="0.3">
      <c r="L8126" s="26">
        <v>8117</v>
      </c>
      <c r="M8126" s="58">
        <v>8952541.943372082</v>
      </c>
      <c r="O8126" s="26">
        <v>8117</v>
      </c>
      <c r="P8126" s="58">
        <v>8952541.943372082</v>
      </c>
    </row>
    <row r="8127" spans="12:16" x14ac:dyDescent="0.3">
      <c r="L8127" s="26">
        <v>8118</v>
      </c>
      <c r="M8127" s="58">
        <v>30888739.310888704</v>
      </c>
      <c r="O8127" s="26">
        <v>8118</v>
      </c>
      <c r="P8127" s="58">
        <v>9163796.9493251517</v>
      </c>
    </row>
    <row r="8128" spans="12:16" x14ac:dyDescent="0.3">
      <c r="L8128" s="26">
        <v>8119</v>
      </c>
      <c r="M8128" s="58">
        <v>10336817.155891245</v>
      </c>
      <c r="O8128" s="26">
        <v>8119</v>
      </c>
      <c r="P8128" s="58">
        <v>0</v>
      </c>
    </row>
    <row r="8129" spans="12:16" x14ac:dyDescent="0.3">
      <c r="L8129" s="26">
        <v>8120</v>
      </c>
      <c r="M8129" s="58">
        <v>0</v>
      </c>
      <c r="O8129" s="26">
        <v>8120</v>
      </c>
      <c r="P8129" s="58">
        <v>0</v>
      </c>
    </row>
    <row r="8130" spans="12:16" x14ac:dyDescent="0.3">
      <c r="L8130" s="26">
        <v>8121</v>
      </c>
      <c r="M8130" s="58">
        <v>0</v>
      </c>
      <c r="O8130" s="26">
        <v>8121</v>
      </c>
      <c r="P8130" s="58">
        <v>0</v>
      </c>
    </row>
    <row r="8131" spans="12:16" x14ac:dyDescent="0.3">
      <c r="L8131" s="26">
        <v>8122</v>
      </c>
      <c r="M8131" s="58">
        <v>0</v>
      </c>
      <c r="O8131" s="26">
        <v>8122</v>
      </c>
      <c r="P8131" s="58">
        <v>0</v>
      </c>
    </row>
    <row r="8132" spans="12:16" x14ac:dyDescent="0.3">
      <c r="L8132" s="26">
        <v>8123</v>
      </c>
      <c r="M8132" s="58">
        <v>10341618.035067881</v>
      </c>
      <c r="O8132" s="26">
        <v>8123</v>
      </c>
      <c r="P8132" s="58">
        <v>0</v>
      </c>
    </row>
    <row r="8133" spans="12:16" x14ac:dyDescent="0.3">
      <c r="L8133" s="26">
        <v>8124</v>
      </c>
      <c r="M8133" s="58">
        <v>21508604.897049181</v>
      </c>
      <c r="O8133" s="26">
        <v>8124</v>
      </c>
      <c r="P8133" s="58">
        <v>12849724.260815615</v>
      </c>
    </row>
    <row r="8134" spans="12:16" x14ac:dyDescent="0.3">
      <c r="L8134" s="26">
        <v>8125</v>
      </c>
      <c r="M8134" s="58">
        <v>0</v>
      </c>
      <c r="O8134" s="26">
        <v>8125</v>
      </c>
      <c r="P8134" s="58">
        <v>0</v>
      </c>
    </row>
    <row r="8135" spans="12:16" x14ac:dyDescent="0.3">
      <c r="L8135" s="26">
        <v>8126</v>
      </c>
      <c r="M8135" s="58">
        <v>0</v>
      </c>
      <c r="O8135" s="26">
        <v>8126</v>
      </c>
      <c r="P8135" s="58">
        <v>0</v>
      </c>
    </row>
    <row r="8136" spans="12:16" x14ac:dyDescent="0.3">
      <c r="L8136" s="26">
        <v>8127</v>
      </c>
      <c r="M8136" s="58">
        <v>0</v>
      </c>
      <c r="O8136" s="26">
        <v>8127</v>
      </c>
      <c r="P8136" s="58">
        <v>0</v>
      </c>
    </row>
    <row r="8137" spans="12:16" x14ac:dyDescent="0.3">
      <c r="L8137" s="26">
        <v>8128</v>
      </c>
      <c r="M8137" s="58">
        <v>0</v>
      </c>
      <c r="O8137" s="26">
        <v>8128</v>
      </c>
      <c r="P8137" s="58">
        <v>0</v>
      </c>
    </row>
    <row r="8138" spans="12:16" x14ac:dyDescent="0.3">
      <c r="L8138" s="26">
        <v>8129</v>
      </c>
      <c r="M8138" s="58">
        <v>0</v>
      </c>
      <c r="O8138" s="26">
        <v>8129</v>
      </c>
      <c r="P8138" s="58">
        <v>0</v>
      </c>
    </row>
    <row r="8139" spans="12:16" x14ac:dyDescent="0.3">
      <c r="L8139" s="26">
        <v>8130</v>
      </c>
      <c r="M8139" s="58">
        <v>0</v>
      </c>
      <c r="O8139" s="26">
        <v>8130</v>
      </c>
      <c r="P8139" s="58">
        <v>0</v>
      </c>
    </row>
    <row r="8140" spans="12:16" x14ac:dyDescent="0.3">
      <c r="L8140" s="26">
        <v>8131</v>
      </c>
      <c r="M8140" s="58">
        <v>0</v>
      </c>
      <c r="O8140" s="26">
        <v>8131</v>
      </c>
      <c r="P8140" s="58">
        <v>0</v>
      </c>
    </row>
    <row r="8141" spans="12:16" x14ac:dyDescent="0.3">
      <c r="L8141" s="26">
        <v>8132</v>
      </c>
      <c r="M8141" s="58">
        <v>49672806.765444405</v>
      </c>
      <c r="O8141" s="26">
        <v>8132</v>
      </c>
      <c r="P8141" s="58">
        <v>49672806.765444405</v>
      </c>
    </row>
    <row r="8142" spans="12:16" x14ac:dyDescent="0.3">
      <c r="L8142" s="26">
        <v>8133</v>
      </c>
      <c r="M8142" s="58">
        <v>19252827.077733655</v>
      </c>
      <c r="O8142" s="26">
        <v>8133</v>
      </c>
      <c r="P8142" s="58">
        <v>19252827.077733655</v>
      </c>
    </row>
    <row r="8143" spans="12:16" x14ac:dyDescent="0.3">
      <c r="L8143" s="26">
        <v>8134</v>
      </c>
      <c r="M8143" s="58">
        <v>26729545.731604088</v>
      </c>
      <c r="O8143" s="26">
        <v>8134</v>
      </c>
      <c r="P8143" s="58">
        <v>26729545.731604088</v>
      </c>
    </row>
    <row r="8144" spans="12:16" x14ac:dyDescent="0.3">
      <c r="L8144" s="26">
        <v>8135</v>
      </c>
      <c r="M8144" s="58">
        <v>24560786.263449397</v>
      </c>
      <c r="O8144" s="26">
        <v>8135</v>
      </c>
      <c r="P8144" s="58">
        <v>24560786.263449397</v>
      </c>
    </row>
    <row r="8145" spans="12:16" x14ac:dyDescent="0.3">
      <c r="L8145" s="26">
        <v>8136</v>
      </c>
      <c r="M8145" s="58">
        <v>16271191.208475627</v>
      </c>
      <c r="O8145" s="26">
        <v>8136</v>
      </c>
      <c r="P8145" s="58">
        <v>0</v>
      </c>
    </row>
    <row r="8146" spans="12:16" x14ac:dyDescent="0.3">
      <c r="L8146" s="26">
        <v>8137</v>
      </c>
      <c r="M8146" s="58">
        <v>29877765.254027598</v>
      </c>
      <c r="O8146" s="26">
        <v>8137</v>
      </c>
      <c r="P8146" s="58">
        <v>29877765.254027598</v>
      </c>
    </row>
    <row r="8147" spans="12:16" x14ac:dyDescent="0.3">
      <c r="L8147" s="26">
        <v>8138</v>
      </c>
      <c r="M8147" s="58">
        <v>0</v>
      </c>
      <c r="O8147" s="26">
        <v>8138</v>
      </c>
      <c r="P8147" s="58">
        <v>0</v>
      </c>
    </row>
    <row r="8148" spans="12:16" x14ac:dyDescent="0.3">
      <c r="L8148" s="26">
        <v>8139</v>
      </c>
      <c r="M8148" s="58">
        <v>0</v>
      </c>
      <c r="O8148" s="26">
        <v>8139</v>
      </c>
      <c r="P8148" s="58">
        <v>0</v>
      </c>
    </row>
    <row r="8149" spans="12:16" x14ac:dyDescent="0.3">
      <c r="L8149" s="26">
        <v>8140</v>
      </c>
      <c r="M8149" s="58">
        <v>0</v>
      </c>
      <c r="O8149" s="26">
        <v>8140</v>
      </c>
      <c r="P8149" s="58">
        <v>0</v>
      </c>
    </row>
    <row r="8150" spans="12:16" x14ac:dyDescent="0.3">
      <c r="L8150" s="26">
        <v>8141</v>
      </c>
      <c r="M8150" s="58">
        <v>22473056.518182643</v>
      </c>
      <c r="O8150" s="26">
        <v>8141</v>
      </c>
      <c r="P8150" s="58">
        <v>22473056.518182643</v>
      </c>
    </row>
    <row r="8151" spans="12:16" x14ac:dyDescent="0.3">
      <c r="L8151" s="26">
        <v>8142</v>
      </c>
      <c r="M8151" s="58">
        <v>0</v>
      </c>
      <c r="O8151" s="26">
        <v>8142</v>
      </c>
      <c r="P8151" s="58">
        <v>0</v>
      </c>
    </row>
    <row r="8152" spans="12:16" x14ac:dyDescent="0.3">
      <c r="L8152" s="26">
        <v>8143</v>
      </c>
      <c r="M8152" s="58">
        <v>0</v>
      </c>
      <c r="O8152" s="26">
        <v>8143</v>
      </c>
      <c r="P8152" s="58">
        <v>0</v>
      </c>
    </row>
    <row r="8153" spans="12:16" x14ac:dyDescent="0.3">
      <c r="L8153" s="26">
        <v>8144</v>
      </c>
      <c r="M8153" s="58">
        <v>5836529.6264599143</v>
      </c>
      <c r="O8153" s="26">
        <v>8144</v>
      </c>
      <c r="P8153" s="58">
        <v>0</v>
      </c>
    </row>
    <row r="8154" spans="12:16" x14ac:dyDescent="0.3">
      <c r="L8154" s="26">
        <v>8145</v>
      </c>
      <c r="M8154" s="58">
        <v>15949540.841997813</v>
      </c>
      <c r="O8154" s="26">
        <v>8145</v>
      </c>
      <c r="P8154" s="58">
        <v>15949540.841997813</v>
      </c>
    </row>
    <row r="8155" spans="12:16" x14ac:dyDescent="0.3">
      <c r="L8155" s="26">
        <v>8146</v>
      </c>
      <c r="M8155" s="58">
        <v>17794474.598455966</v>
      </c>
      <c r="O8155" s="26">
        <v>8146</v>
      </c>
      <c r="P8155" s="58">
        <v>17794474.598455966</v>
      </c>
    </row>
    <row r="8156" spans="12:16" x14ac:dyDescent="0.3">
      <c r="L8156" s="26">
        <v>8147</v>
      </c>
      <c r="M8156" s="58">
        <v>0</v>
      </c>
      <c r="O8156" s="26">
        <v>8147</v>
      </c>
      <c r="P8156" s="58">
        <v>0</v>
      </c>
    </row>
    <row r="8157" spans="12:16" x14ac:dyDescent="0.3">
      <c r="L8157" s="26">
        <v>8148</v>
      </c>
      <c r="M8157" s="58">
        <v>0</v>
      </c>
      <c r="O8157" s="26">
        <v>8148</v>
      </c>
      <c r="P8157" s="58">
        <v>0</v>
      </c>
    </row>
    <row r="8158" spans="12:16" x14ac:dyDescent="0.3">
      <c r="L8158" s="26">
        <v>8149</v>
      </c>
      <c r="M8158" s="58">
        <v>0</v>
      </c>
      <c r="O8158" s="26">
        <v>8149</v>
      </c>
      <c r="P8158" s="58">
        <v>0</v>
      </c>
    </row>
    <row r="8159" spans="12:16" x14ac:dyDescent="0.3">
      <c r="L8159" s="26">
        <v>8150</v>
      </c>
      <c r="M8159" s="58">
        <v>17461850.476666637</v>
      </c>
      <c r="O8159" s="26">
        <v>8150</v>
      </c>
      <c r="P8159" s="58">
        <v>17461850.476666637</v>
      </c>
    </row>
    <row r="8160" spans="12:16" x14ac:dyDescent="0.3">
      <c r="L8160" s="26">
        <v>8151</v>
      </c>
      <c r="M8160" s="58">
        <v>22565437.661420379</v>
      </c>
      <c r="O8160" s="26">
        <v>8151</v>
      </c>
      <c r="P8160" s="58">
        <v>0</v>
      </c>
    </row>
    <row r="8161" spans="12:16" x14ac:dyDescent="0.3">
      <c r="L8161" s="26">
        <v>8152</v>
      </c>
      <c r="M8161" s="58">
        <v>9616339.7031515148</v>
      </c>
      <c r="O8161" s="26">
        <v>8152</v>
      </c>
      <c r="P8161" s="58">
        <v>9616339.7031515148</v>
      </c>
    </row>
    <row r="8162" spans="12:16" x14ac:dyDescent="0.3">
      <c r="L8162" s="26">
        <v>8153</v>
      </c>
      <c r="M8162" s="58">
        <v>0</v>
      </c>
      <c r="O8162" s="26">
        <v>8153</v>
      </c>
      <c r="P8162" s="58">
        <v>0</v>
      </c>
    </row>
    <row r="8163" spans="12:16" x14ac:dyDescent="0.3">
      <c r="L8163" s="26">
        <v>8154</v>
      </c>
      <c r="M8163" s="58">
        <v>19294220.260035649</v>
      </c>
      <c r="O8163" s="26">
        <v>8154</v>
      </c>
      <c r="P8163" s="58">
        <v>19294220.260035649</v>
      </c>
    </row>
    <row r="8164" spans="12:16" x14ac:dyDescent="0.3">
      <c r="L8164" s="26">
        <v>8155</v>
      </c>
      <c r="M8164" s="58">
        <v>0</v>
      </c>
      <c r="O8164" s="26">
        <v>8155</v>
      </c>
      <c r="P8164" s="58">
        <v>0</v>
      </c>
    </row>
    <row r="8165" spans="12:16" x14ac:dyDescent="0.3">
      <c r="L8165" s="26">
        <v>8156</v>
      </c>
      <c r="M8165" s="58">
        <v>10559476.883498902</v>
      </c>
      <c r="O8165" s="26">
        <v>8156</v>
      </c>
      <c r="P8165" s="58">
        <v>10559476.883498902</v>
      </c>
    </row>
    <row r="8166" spans="12:16" x14ac:dyDescent="0.3">
      <c r="L8166" s="26">
        <v>8157</v>
      </c>
      <c r="M8166" s="58">
        <v>0</v>
      </c>
      <c r="O8166" s="26">
        <v>8157</v>
      </c>
      <c r="P8166" s="58">
        <v>0</v>
      </c>
    </row>
    <row r="8167" spans="12:16" x14ac:dyDescent="0.3">
      <c r="L8167" s="26">
        <v>8158</v>
      </c>
      <c r="M8167" s="58">
        <v>0</v>
      </c>
      <c r="O8167" s="26">
        <v>8158</v>
      </c>
      <c r="P8167" s="58">
        <v>0</v>
      </c>
    </row>
    <row r="8168" spans="12:16" x14ac:dyDescent="0.3">
      <c r="L8168" s="26">
        <v>8159</v>
      </c>
      <c r="M8168" s="58">
        <v>0</v>
      </c>
      <c r="O8168" s="26">
        <v>8159</v>
      </c>
      <c r="P8168" s="58">
        <v>0</v>
      </c>
    </row>
    <row r="8169" spans="12:16" x14ac:dyDescent="0.3">
      <c r="L8169" s="26">
        <v>8160</v>
      </c>
      <c r="M8169" s="58">
        <v>0</v>
      </c>
      <c r="O8169" s="26">
        <v>8160</v>
      </c>
      <c r="P8169" s="58">
        <v>0</v>
      </c>
    </row>
    <row r="8170" spans="12:16" x14ac:dyDescent="0.3">
      <c r="L8170" s="26">
        <v>8161</v>
      </c>
      <c r="M8170" s="58">
        <v>11204024.773472562</v>
      </c>
      <c r="O8170" s="26">
        <v>8161</v>
      </c>
      <c r="P8170" s="58">
        <v>11204024.773472562</v>
      </c>
    </row>
    <row r="8171" spans="12:16" x14ac:dyDescent="0.3">
      <c r="L8171" s="26">
        <v>8162</v>
      </c>
      <c r="M8171" s="58">
        <v>0</v>
      </c>
      <c r="O8171" s="26">
        <v>8162</v>
      </c>
      <c r="P8171" s="58">
        <v>0</v>
      </c>
    </row>
    <row r="8172" spans="12:16" x14ac:dyDescent="0.3">
      <c r="L8172" s="26">
        <v>8163</v>
      </c>
      <c r="M8172" s="58">
        <v>0</v>
      </c>
      <c r="O8172" s="26">
        <v>8163</v>
      </c>
      <c r="P8172" s="58">
        <v>0</v>
      </c>
    </row>
    <row r="8173" spans="12:16" x14ac:dyDescent="0.3">
      <c r="L8173" s="26">
        <v>8164</v>
      </c>
      <c r="M8173" s="58">
        <v>7330419.7005160628</v>
      </c>
      <c r="O8173" s="26">
        <v>8164</v>
      </c>
      <c r="P8173" s="58">
        <v>7330419.7005160628</v>
      </c>
    </row>
    <row r="8174" spans="12:16" x14ac:dyDescent="0.3">
      <c r="L8174" s="26">
        <v>8165</v>
      </c>
      <c r="M8174" s="58">
        <v>10739304.625876674</v>
      </c>
      <c r="O8174" s="26">
        <v>8165</v>
      </c>
      <c r="P8174" s="58">
        <v>10739304.625876674</v>
      </c>
    </row>
    <row r="8175" spans="12:16" x14ac:dyDescent="0.3">
      <c r="L8175" s="26">
        <v>8166</v>
      </c>
      <c r="M8175" s="58">
        <v>15119660.08527253</v>
      </c>
      <c r="O8175" s="26">
        <v>8166</v>
      </c>
      <c r="P8175" s="58">
        <v>15119660.08527253</v>
      </c>
    </row>
    <row r="8176" spans="12:16" x14ac:dyDescent="0.3">
      <c r="L8176" s="26">
        <v>8167</v>
      </c>
      <c r="M8176" s="58">
        <v>0</v>
      </c>
      <c r="O8176" s="26">
        <v>8167</v>
      </c>
      <c r="P8176" s="58">
        <v>0</v>
      </c>
    </row>
    <row r="8177" spans="12:16" x14ac:dyDescent="0.3">
      <c r="L8177" s="26">
        <v>8168</v>
      </c>
      <c r="M8177" s="58">
        <v>9959092.386248244</v>
      </c>
      <c r="O8177" s="26">
        <v>8168</v>
      </c>
      <c r="P8177" s="58">
        <v>0</v>
      </c>
    </row>
    <row r="8178" spans="12:16" x14ac:dyDescent="0.3">
      <c r="L8178" s="26">
        <v>8169</v>
      </c>
      <c r="M8178" s="58">
        <v>0</v>
      </c>
      <c r="O8178" s="26">
        <v>8169</v>
      </c>
      <c r="P8178" s="58">
        <v>0</v>
      </c>
    </row>
    <row r="8179" spans="12:16" x14ac:dyDescent="0.3">
      <c r="L8179" s="26">
        <v>8170</v>
      </c>
      <c r="M8179" s="58">
        <v>13631636.92989625</v>
      </c>
      <c r="O8179" s="26">
        <v>8170</v>
      </c>
      <c r="P8179" s="58">
        <v>13631636.92989625</v>
      </c>
    </row>
    <row r="8180" spans="12:16" x14ac:dyDescent="0.3">
      <c r="L8180" s="26">
        <v>8171</v>
      </c>
      <c r="M8180" s="58">
        <v>9120210.7657226231</v>
      </c>
      <c r="O8180" s="26">
        <v>8171</v>
      </c>
      <c r="P8180" s="58">
        <v>0</v>
      </c>
    </row>
    <row r="8181" spans="12:16" x14ac:dyDescent="0.3">
      <c r="L8181" s="26">
        <v>8172</v>
      </c>
      <c r="M8181" s="58">
        <v>0</v>
      </c>
      <c r="O8181" s="26">
        <v>8172</v>
      </c>
      <c r="P8181" s="58">
        <v>0</v>
      </c>
    </row>
    <row r="8182" spans="12:16" x14ac:dyDescent="0.3">
      <c r="L8182" s="26">
        <v>8173</v>
      </c>
      <c r="M8182" s="58">
        <v>0</v>
      </c>
      <c r="O8182" s="26">
        <v>8173</v>
      </c>
      <c r="P8182" s="58">
        <v>0</v>
      </c>
    </row>
    <row r="8183" spans="12:16" x14ac:dyDescent="0.3">
      <c r="L8183" s="26">
        <v>8174</v>
      </c>
      <c r="M8183" s="58">
        <v>9588560.4358017631</v>
      </c>
      <c r="O8183" s="26">
        <v>8174</v>
      </c>
      <c r="P8183" s="58">
        <v>0</v>
      </c>
    </row>
    <row r="8184" spans="12:16" x14ac:dyDescent="0.3">
      <c r="L8184" s="26">
        <v>8175</v>
      </c>
      <c r="M8184" s="58">
        <v>0</v>
      </c>
      <c r="O8184" s="26">
        <v>8175</v>
      </c>
      <c r="P8184" s="58">
        <v>0</v>
      </c>
    </row>
    <row r="8185" spans="12:16" x14ac:dyDescent="0.3">
      <c r="L8185" s="26">
        <v>8176</v>
      </c>
      <c r="M8185" s="58">
        <v>0</v>
      </c>
      <c r="O8185" s="26">
        <v>8176</v>
      </c>
      <c r="P8185" s="58">
        <v>0</v>
      </c>
    </row>
    <row r="8186" spans="12:16" x14ac:dyDescent="0.3">
      <c r="L8186" s="26">
        <v>8177</v>
      </c>
      <c r="M8186" s="58">
        <v>10998194.520234264</v>
      </c>
      <c r="O8186" s="26">
        <v>8177</v>
      </c>
      <c r="P8186" s="58">
        <v>0</v>
      </c>
    </row>
    <row r="8187" spans="12:16" x14ac:dyDescent="0.3">
      <c r="L8187" s="26">
        <v>8178</v>
      </c>
      <c r="M8187" s="58">
        <v>0</v>
      </c>
      <c r="O8187" s="26">
        <v>8178</v>
      </c>
      <c r="P8187" s="58">
        <v>0</v>
      </c>
    </row>
    <row r="8188" spans="12:16" x14ac:dyDescent="0.3">
      <c r="L8188" s="26">
        <v>8179</v>
      </c>
      <c r="M8188" s="58">
        <v>31019649.40596275</v>
      </c>
      <c r="O8188" s="26">
        <v>8179</v>
      </c>
      <c r="P8188" s="58">
        <v>31019649.40596275</v>
      </c>
    </row>
    <row r="8189" spans="12:16" x14ac:dyDescent="0.3">
      <c r="L8189" s="26">
        <v>8180</v>
      </c>
      <c r="M8189" s="58">
        <v>5898793.2551270863</v>
      </c>
      <c r="O8189" s="26">
        <v>8180</v>
      </c>
      <c r="P8189" s="58">
        <v>5898793.2551270863</v>
      </c>
    </row>
    <row r="8190" spans="12:16" x14ac:dyDescent="0.3">
      <c r="L8190" s="26">
        <v>8181</v>
      </c>
      <c r="M8190" s="58">
        <v>11417407.089496195</v>
      </c>
      <c r="O8190" s="26">
        <v>8181</v>
      </c>
      <c r="P8190" s="58">
        <v>11417407.089496195</v>
      </c>
    </row>
    <row r="8191" spans="12:16" x14ac:dyDescent="0.3">
      <c r="L8191" s="26">
        <v>8182</v>
      </c>
      <c r="M8191" s="58">
        <v>8044449.5677925143</v>
      </c>
      <c r="O8191" s="26">
        <v>8182</v>
      </c>
      <c r="P8191" s="58">
        <v>0</v>
      </c>
    </row>
    <row r="8192" spans="12:16" x14ac:dyDescent="0.3">
      <c r="L8192" s="26">
        <v>8183</v>
      </c>
      <c r="M8192" s="58">
        <v>32052371.75278414</v>
      </c>
      <c r="O8192" s="26">
        <v>8183</v>
      </c>
      <c r="P8192" s="58">
        <v>32052371.75278414</v>
      </c>
    </row>
    <row r="8193" spans="12:16" x14ac:dyDescent="0.3">
      <c r="L8193" s="26">
        <v>8184</v>
      </c>
      <c r="M8193" s="58">
        <v>0</v>
      </c>
      <c r="O8193" s="26">
        <v>8184</v>
      </c>
      <c r="P8193" s="58">
        <v>0</v>
      </c>
    </row>
    <row r="8194" spans="12:16" x14ac:dyDescent="0.3">
      <c r="L8194" s="26">
        <v>8185</v>
      </c>
      <c r="M8194" s="58">
        <v>32074067.633593656</v>
      </c>
      <c r="O8194" s="26">
        <v>8185</v>
      </c>
      <c r="P8194" s="58">
        <v>32074067.633593656</v>
      </c>
    </row>
    <row r="8195" spans="12:16" x14ac:dyDescent="0.3">
      <c r="L8195" s="26">
        <v>8186</v>
      </c>
      <c r="M8195" s="58">
        <v>7509380.5623762207</v>
      </c>
      <c r="O8195" s="26">
        <v>8186</v>
      </c>
      <c r="P8195" s="58">
        <v>7509380.5623762207</v>
      </c>
    </row>
    <row r="8196" spans="12:16" x14ac:dyDescent="0.3">
      <c r="L8196" s="26">
        <v>8187</v>
      </c>
      <c r="M8196" s="58">
        <v>0</v>
      </c>
      <c r="O8196" s="26">
        <v>8187</v>
      </c>
      <c r="P8196" s="58">
        <v>0</v>
      </c>
    </row>
    <row r="8197" spans="12:16" x14ac:dyDescent="0.3">
      <c r="L8197" s="26">
        <v>8188</v>
      </c>
      <c r="M8197" s="58">
        <v>5275415.1843430335</v>
      </c>
      <c r="O8197" s="26">
        <v>8188</v>
      </c>
      <c r="P8197" s="58">
        <v>5275415.1843430335</v>
      </c>
    </row>
    <row r="8198" spans="12:16" x14ac:dyDescent="0.3">
      <c r="L8198" s="26">
        <v>8189</v>
      </c>
      <c r="M8198" s="58">
        <v>22776318.912597697</v>
      </c>
      <c r="O8198" s="26">
        <v>8189</v>
      </c>
      <c r="P8198" s="58">
        <v>0</v>
      </c>
    </row>
    <row r="8199" spans="12:16" x14ac:dyDescent="0.3">
      <c r="L8199" s="26">
        <v>8190</v>
      </c>
      <c r="M8199" s="58">
        <v>10664379.089560321</v>
      </c>
      <c r="O8199" s="26">
        <v>8190</v>
      </c>
      <c r="P8199" s="58">
        <v>10664379.089560321</v>
      </c>
    </row>
    <row r="8200" spans="12:16" x14ac:dyDescent="0.3">
      <c r="L8200" s="26">
        <v>8191</v>
      </c>
      <c r="M8200" s="58">
        <v>9366555.1705490556</v>
      </c>
      <c r="O8200" s="26">
        <v>8191</v>
      </c>
      <c r="P8200" s="58">
        <v>9366555.1705490556</v>
      </c>
    </row>
    <row r="8201" spans="12:16" x14ac:dyDescent="0.3">
      <c r="L8201" s="26">
        <v>8192</v>
      </c>
      <c r="M8201" s="58">
        <v>22655694.020377785</v>
      </c>
      <c r="O8201" s="26">
        <v>8192</v>
      </c>
      <c r="P8201" s="58">
        <v>22655694.020377785</v>
      </c>
    </row>
    <row r="8202" spans="12:16" x14ac:dyDescent="0.3">
      <c r="L8202" s="26">
        <v>8193</v>
      </c>
      <c r="M8202" s="58">
        <v>23697637.443237215</v>
      </c>
      <c r="O8202" s="26">
        <v>8193</v>
      </c>
      <c r="P8202" s="58">
        <v>23697637.443237215</v>
      </c>
    </row>
    <row r="8203" spans="12:16" x14ac:dyDescent="0.3">
      <c r="L8203" s="26">
        <v>8194</v>
      </c>
      <c r="M8203" s="58">
        <v>7939947.207855246</v>
      </c>
      <c r="O8203" s="26">
        <v>8194</v>
      </c>
      <c r="P8203" s="58">
        <v>7939947.207855246</v>
      </c>
    </row>
    <row r="8204" spans="12:16" x14ac:dyDescent="0.3">
      <c r="L8204" s="26">
        <v>8195</v>
      </c>
      <c r="M8204" s="58">
        <v>0</v>
      </c>
      <c r="O8204" s="26">
        <v>8195</v>
      </c>
      <c r="P8204" s="58">
        <v>0</v>
      </c>
    </row>
    <row r="8205" spans="12:16" x14ac:dyDescent="0.3">
      <c r="L8205" s="26">
        <v>8196</v>
      </c>
      <c r="M8205" s="58">
        <v>0</v>
      </c>
      <c r="O8205" s="26">
        <v>8196</v>
      </c>
      <c r="P8205" s="58">
        <v>0</v>
      </c>
    </row>
    <row r="8206" spans="12:16" x14ac:dyDescent="0.3">
      <c r="L8206" s="26">
        <v>8197</v>
      </c>
      <c r="M8206" s="58">
        <v>0</v>
      </c>
      <c r="O8206" s="26">
        <v>8197</v>
      </c>
      <c r="P8206" s="58">
        <v>0</v>
      </c>
    </row>
    <row r="8207" spans="12:16" x14ac:dyDescent="0.3">
      <c r="L8207" s="26">
        <v>8198</v>
      </c>
      <c r="M8207" s="58">
        <v>17388265.132372878</v>
      </c>
      <c r="O8207" s="26">
        <v>8198</v>
      </c>
      <c r="P8207" s="58">
        <v>17388265.132372878</v>
      </c>
    </row>
    <row r="8208" spans="12:16" x14ac:dyDescent="0.3">
      <c r="L8208" s="26">
        <v>8199</v>
      </c>
      <c r="M8208" s="58">
        <v>28619202.395496018</v>
      </c>
      <c r="O8208" s="26">
        <v>8199</v>
      </c>
      <c r="P8208" s="58">
        <v>28619202.395496018</v>
      </c>
    </row>
    <row r="8209" spans="12:16" x14ac:dyDescent="0.3">
      <c r="L8209" s="26">
        <v>8200</v>
      </c>
      <c r="M8209" s="58">
        <v>0</v>
      </c>
      <c r="O8209" s="26">
        <v>8200</v>
      </c>
      <c r="P8209" s="58">
        <v>0</v>
      </c>
    </row>
    <row r="8210" spans="12:16" x14ac:dyDescent="0.3">
      <c r="L8210" s="26">
        <v>8201</v>
      </c>
      <c r="M8210" s="58">
        <v>44824147.897032373</v>
      </c>
      <c r="O8210" s="26">
        <v>8201</v>
      </c>
      <c r="P8210" s="58">
        <v>44824147.897032373</v>
      </c>
    </row>
    <row r="8211" spans="12:16" x14ac:dyDescent="0.3">
      <c r="L8211" s="26">
        <v>8202</v>
      </c>
      <c r="M8211" s="58">
        <v>11312023.957878849</v>
      </c>
      <c r="O8211" s="26">
        <v>8202</v>
      </c>
      <c r="P8211" s="58">
        <v>0</v>
      </c>
    </row>
    <row r="8212" spans="12:16" x14ac:dyDescent="0.3">
      <c r="L8212" s="26">
        <v>8203</v>
      </c>
      <c r="M8212" s="58">
        <v>13542135.701478921</v>
      </c>
      <c r="O8212" s="26">
        <v>8203</v>
      </c>
      <c r="P8212" s="58">
        <v>13542135.701478921</v>
      </c>
    </row>
    <row r="8213" spans="12:16" x14ac:dyDescent="0.3">
      <c r="L8213" s="26">
        <v>8204</v>
      </c>
      <c r="M8213" s="58">
        <v>0</v>
      </c>
      <c r="O8213" s="26">
        <v>8204</v>
      </c>
      <c r="P8213" s="58">
        <v>0</v>
      </c>
    </row>
    <row r="8214" spans="12:16" x14ac:dyDescent="0.3">
      <c r="L8214" s="26">
        <v>8205</v>
      </c>
      <c r="M8214" s="58">
        <v>27717382.943536874</v>
      </c>
      <c r="O8214" s="26">
        <v>8205</v>
      </c>
      <c r="P8214" s="58">
        <v>19482593.06224712</v>
      </c>
    </row>
    <row r="8215" spans="12:16" x14ac:dyDescent="0.3">
      <c r="L8215" s="26">
        <v>8206</v>
      </c>
      <c r="M8215" s="58">
        <v>50686032.431190029</v>
      </c>
      <c r="O8215" s="26">
        <v>8206</v>
      </c>
      <c r="P8215" s="58">
        <v>50686032.431190029</v>
      </c>
    </row>
    <row r="8216" spans="12:16" x14ac:dyDescent="0.3">
      <c r="L8216" s="26">
        <v>8207</v>
      </c>
      <c r="M8216" s="58">
        <v>25182118.991324995</v>
      </c>
      <c r="O8216" s="26">
        <v>8207</v>
      </c>
      <c r="P8216" s="58">
        <v>13061843.816995259</v>
      </c>
    </row>
    <row r="8217" spans="12:16" x14ac:dyDescent="0.3">
      <c r="L8217" s="26">
        <v>8208</v>
      </c>
      <c r="M8217" s="58">
        <v>0</v>
      </c>
      <c r="O8217" s="26">
        <v>8208</v>
      </c>
      <c r="P8217" s="58">
        <v>0</v>
      </c>
    </row>
    <row r="8218" spans="12:16" x14ac:dyDescent="0.3">
      <c r="L8218" s="26">
        <v>8209</v>
      </c>
      <c r="M8218" s="58">
        <v>0</v>
      </c>
      <c r="O8218" s="26">
        <v>8209</v>
      </c>
      <c r="P8218" s="58">
        <v>0</v>
      </c>
    </row>
    <row r="8219" spans="12:16" x14ac:dyDescent="0.3">
      <c r="L8219" s="26">
        <v>8210</v>
      </c>
      <c r="M8219" s="58">
        <v>25048823.604100429</v>
      </c>
      <c r="O8219" s="26">
        <v>8210</v>
      </c>
      <c r="P8219" s="58">
        <v>25048823.604100429</v>
      </c>
    </row>
    <row r="8220" spans="12:16" x14ac:dyDescent="0.3">
      <c r="L8220" s="26">
        <v>8211</v>
      </c>
      <c r="M8220" s="58">
        <v>22726417.088435672</v>
      </c>
      <c r="O8220" s="26">
        <v>8211</v>
      </c>
      <c r="P8220" s="58">
        <v>22726417.088435672</v>
      </c>
    </row>
    <row r="8221" spans="12:16" x14ac:dyDescent="0.3">
      <c r="L8221" s="26">
        <v>8212</v>
      </c>
      <c r="M8221" s="58">
        <v>0</v>
      </c>
      <c r="O8221" s="26">
        <v>8212</v>
      </c>
      <c r="P8221" s="58">
        <v>0</v>
      </c>
    </row>
    <row r="8222" spans="12:16" x14ac:dyDescent="0.3">
      <c r="L8222" s="26">
        <v>8213</v>
      </c>
      <c r="M8222" s="58">
        <v>7065706.0173724554</v>
      </c>
      <c r="O8222" s="26">
        <v>8213</v>
      </c>
      <c r="P8222" s="58">
        <v>7065706.0173724554</v>
      </c>
    </row>
    <row r="8223" spans="12:16" x14ac:dyDescent="0.3">
      <c r="L8223" s="26">
        <v>8214</v>
      </c>
      <c r="M8223" s="58">
        <v>0</v>
      </c>
      <c r="O8223" s="26">
        <v>8214</v>
      </c>
      <c r="P8223" s="58">
        <v>0</v>
      </c>
    </row>
    <row r="8224" spans="12:16" x14ac:dyDescent="0.3">
      <c r="L8224" s="26">
        <v>8215</v>
      </c>
      <c r="M8224" s="58">
        <v>23910125.349129561</v>
      </c>
      <c r="O8224" s="26">
        <v>8215</v>
      </c>
      <c r="P8224" s="58">
        <v>23910125.349129561</v>
      </c>
    </row>
    <row r="8225" spans="12:16" x14ac:dyDescent="0.3">
      <c r="L8225" s="26">
        <v>8216</v>
      </c>
      <c r="M8225" s="58">
        <v>22928428.857023537</v>
      </c>
      <c r="O8225" s="26">
        <v>8216</v>
      </c>
      <c r="P8225" s="58">
        <v>22928428.857023537</v>
      </c>
    </row>
    <row r="8226" spans="12:16" x14ac:dyDescent="0.3">
      <c r="L8226" s="26">
        <v>8217</v>
      </c>
      <c r="M8226" s="58">
        <v>19497899.40363092</v>
      </c>
      <c r="O8226" s="26">
        <v>8217</v>
      </c>
      <c r="P8226" s="58">
        <v>19497899.40363092</v>
      </c>
    </row>
    <row r="8227" spans="12:16" x14ac:dyDescent="0.3">
      <c r="L8227" s="26">
        <v>8218</v>
      </c>
      <c r="M8227" s="58">
        <v>0</v>
      </c>
      <c r="O8227" s="26">
        <v>8218</v>
      </c>
      <c r="P8227" s="58">
        <v>0</v>
      </c>
    </row>
    <row r="8228" spans="12:16" x14ac:dyDescent="0.3">
      <c r="L8228" s="26">
        <v>8219</v>
      </c>
      <c r="M8228" s="58">
        <v>7261546.7342553129</v>
      </c>
      <c r="O8228" s="26">
        <v>8219</v>
      </c>
      <c r="P8228" s="58">
        <v>7261546.7342553129</v>
      </c>
    </row>
    <row r="8229" spans="12:16" x14ac:dyDescent="0.3">
      <c r="L8229" s="26">
        <v>8220</v>
      </c>
      <c r="M8229" s="58">
        <v>0</v>
      </c>
      <c r="O8229" s="26">
        <v>8220</v>
      </c>
      <c r="P8229" s="58">
        <v>0</v>
      </c>
    </row>
    <row r="8230" spans="12:16" x14ac:dyDescent="0.3">
      <c r="L8230" s="26">
        <v>8221</v>
      </c>
      <c r="M8230" s="58">
        <v>36343874.682379395</v>
      </c>
      <c r="O8230" s="26">
        <v>8221</v>
      </c>
      <c r="P8230" s="58">
        <v>26760327.89201526</v>
      </c>
    </row>
    <row r="8231" spans="12:16" x14ac:dyDescent="0.3">
      <c r="L8231" s="26">
        <v>8222</v>
      </c>
      <c r="M8231" s="58">
        <v>48490196.302189097</v>
      </c>
      <c r="O8231" s="26">
        <v>8222</v>
      </c>
      <c r="P8231" s="58">
        <v>28879599.791178852</v>
      </c>
    </row>
    <row r="8232" spans="12:16" x14ac:dyDescent="0.3">
      <c r="L8232" s="26">
        <v>8223</v>
      </c>
      <c r="M8232" s="58">
        <v>0</v>
      </c>
      <c r="O8232" s="26">
        <v>8223</v>
      </c>
      <c r="P8232" s="58">
        <v>0</v>
      </c>
    </row>
    <row r="8233" spans="12:16" x14ac:dyDescent="0.3">
      <c r="L8233" s="26">
        <v>8224</v>
      </c>
      <c r="M8233" s="58">
        <v>10345070.038774239</v>
      </c>
      <c r="O8233" s="26">
        <v>8224</v>
      </c>
      <c r="P8233" s="58">
        <v>0</v>
      </c>
    </row>
    <row r="8234" spans="12:16" x14ac:dyDescent="0.3">
      <c r="L8234" s="26">
        <v>8225</v>
      </c>
      <c r="M8234" s="58">
        <v>27347979.241934806</v>
      </c>
      <c r="O8234" s="26">
        <v>8225</v>
      </c>
      <c r="P8234" s="58">
        <v>0</v>
      </c>
    </row>
    <row r="8235" spans="12:16" x14ac:dyDescent="0.3">
      <c r="L8235" s="26">
        <v>8226</v>
      </c>
      <c r="M8235" s="58">
        <v>0</v>
      </c>
      <c r="O8235" s="26">
        <v>8226</v>
      </c>
      <c r="P8235" s="58">
        <v>0</v>
      </c>
    </row>
    <row r="8236" spans="12:16" x14ac:dyDescent="0.3">
      <c r="L8236" s="26">
        <v>8227</v>
      </c>
      <c r="M8236" s="58">
        <v>4831367.7068653814</v>
      </c>
      <c r="O8236" s="26">
        <v>8227</v>
      </c>
      <c r="P8236" s="58">
        <v>4831367.7068653814</v>
      </c>
    </row>
    <row r="8237" spans="12:16" x14ac:dyDescent="0.3">
      <c r="L8237" s="26">
        <v>8228</v>
      </c>
      <c r="M8237" s="58">
        <v>6415516.1684030201</v>
      </c>
      <c r="O8237" s="26">
        <v>8228</v>
      </c>
      <c r="P8237" s="58">
        <v>6415516.1684030201</v>
      </c>
    </row>
    <row r="8238" spans="12:16" x14ac:dyDescent="0.3">
      <c r="L8238" s="26">
        <v>8229</v>
      </c>
      <c r="M8238" s="58">
        <v>8258174.8212187141</v>
      </c>
      <c r="O8238" s="26">
        <v>8229</v>
      </c>
      <c r="P8238" s="58">
        <v>8258174.8212187141</v>
      </c>
    </row>
    <row r="8239" spans="12:16" x14ac:dyDescent="0.3">
      <c r="L8239" s="26">
        <v>8230</v>
      </c>
      <c r="M8239" s="58">
        <v>59391537.961886525</v>
      </c>
      <c r="O8239" s="26">
        <v>8230</v>
      </c>
      <c r="P8239" s="58">
        <v>46496267.638349876</v>
      </c>
    </row>
    <row r="8240" spans="12:16" x14ac:dyDescent="0.3">
      <c r="L8240" s="26">
        <v>8231</v>
      </c>
      <c r="M8240" s="58">
        <v>0</v>
      </c>
      <c r="O8240" s="26">
        <v>8231</v>
      </c>
      <c r="P8240" s="58">
        <v>0</v>
      </c>
    </row>
    <row r="8241" spans="12:16" x14ac:dyDescent="0.3">
      <c r="L8241" s="26">
        <v>8232</v>
      </c>
      <c r="M8241" s="58">
        <v>0</v>
      </c>
      <c r="O8241" s="26">
        <v>8232</v>
      </c>
      <c r="P8241" s="58">
        <v>0</v>
      </c>
    </row>
    <row r="8242" spans="12:16" x14ac:dyDescent="0.3">
      <c r="L8242" s="26">
        <v>8233</v>
      </c>
      <c r="M8242" s="58">
        <v>0</v>
      </c>
      <c r="O8242" s="26">
        <v>8233</v>
      </c>
      <c r="P8242" s="58">
        <v>0</v>
      </c>
    </row>
    <row r="8243" spans="12:16" x14ac:dyDescent="0.3">
      <c r="L8243" s="26">
        <v>8234</v>
      </c>
      <c r="M8243" s="58">
        <v>0</v>
      </c>
      <c r="O8243" s="26">
        <v>8234</v>
      </c>
      <c r="P8243" s="58">
        <v>0</v>
      </c>
    </row>
    <row r="8244" spans="12:16" x14ac:dyDescent="0.3">
      <c r="L8244" s="26">
        <v>8235</v>
      </c>
      <c r="M8244" s="58">
        <v>7189853.5917369612</v>
      </c>
      <c r="O8244" s="26">
        <v>8235</v>
      </c>
      <c r="P8244" s="58">
        <v>7189853.5917369612</v>
      </c>
    </row>
    <row r="8245" spans="12:16" x14ac:dyDescent="0.3">
      <c r="L8245" s="26">
        <v>8236</v>
      </c>
      <c r="M8245" s="58">
        <v>11570272.779638203</v>
      </c>
      <c r="O8245" s="26">
        <v>8236</v>
      </c>
      <c r="P8245" s="58">
        <v>11570272.779638203</v>
      </c>
    </row>
    <row r="8246" spans="12:16" x14ac:dyDescent="0.3">
      <c r="L8246" s="26">
        <v>8237</v>
      </c>
      <c r="M8246" s="58">
        <v>17936258.597785927</v>
      </c>
      <c r="O8246" s="26">
        <v>8237</v>
      </c>
      <c r="P8246" s="58">
        <v>10190447.28798553</v>
      </c>
    </row>
    <row r="8247" spans="12:16" x14ac:dyDescent="0.3">
      <c r="L8247" s="26">
        <v>8238</v>
      </c>
      <c r="M8247" s="58">
        <v>10873984.83801133</v>
      </c>
      <c r="O8247" s="26">
        <v>8238</v>
      </c>
      <c r="P8247" s="58">
        <v>10873984.83801133</v>
      </c>
    </row>
    <row r="8248" spans="12:16" x14ac:dyDescent="0.3">
      <c r="L8248" s="26">
        <v>8239</v>
      </c>
      <c r="M8248" s="58">
        <v>43486137.466536961</v>
      </c>
      <c r="O8248" s="26">
        <v>8239</v>
      </c>
      <c r="P8248" s="58">
        <v>43486137.466536961</v>
      </c>
    </row>
    <row r="8249" spans="12:16" x14ac:dyDescent="0.3">
      <c r="L8249" s="26">
        <v>8240</v>
      </c>
      <c r="M8249" s="58">
        <v>0</v>
      </c>
      <c r="O8249" s="26">
        <v>8240</v>
      </c>
      <c r="P8249" s="58">
        <v>0</v>
      </c>
    </row>
    <row r="8250" spans="12:16" x14ac:dyDescent="0.3">
      <c r="L8250" s="26">
        <v>8241</v>
      </c>
      <c r="M8250" s="58">
        <v>0</v>
      </c>
      <c r="O8250" s="26">
        <v>8241</v>
      </c>
      <c r="P8250" s="58">
        <v>0</v>
      </c>
    </row>
    <row r="8251" spans="12:16" x14ac:dyDescent="0.3">
      <c r="L8251" s="26">
        <v>8242</v>
      </c>
      <c r="M8251" s="58">
        <v>16906778.884674918</v>
      </c>
      <c r="O8251" s="26">
        <v>8242</v>
      </c>
      <c r="P8251" s="58">
        <v>16906778.884674918</v>
      </c>
    </row>
    <row r="8252" spans="12:16" x14ac:dyDescent="0.3">
      <c r="L8252" s="26">
        <v>8243</v>
      </c>
      <c r="M8252" s="58">
        <v>0</v>
      </c>
      <c r="O8252" s="26">
        <v>8243</v>
      </c>
      <c r="P8252" s="58">
        <v>0</v>
      </c>
    </row>
    <row r="8253" spans="12:16" x14ac:dyDescent="0.3">
      <c r="L8253" s="26">
        <v>8244</v>
      </c>
      <c r="M8253" s="58">
        <v>20127127.58683978</v>
      </c>
      <c r="O8253" s="26">
        <v>8244</v>
      </c>
      <c r="P8253" s="58">
        <v>0</v>
      </c>
    </row>
    <row r="8254" spans="12:16" x14ac:dyDescent="0.3">
      <c r="L8254" s="26">
        <v>8245</v>
      </c>
      <c r="M8254" s="58">
        <v>24021557.481086273</v>
      </c>
      <c r="O8254" s="26">
        <v>8245</v>
      </c>
      <c r="P8254" s="58">
        <v>24021557.481086273</v>
      </c>
    </row>
    <row r="8255" spans="12:16" x14ac:dyDescent="0.3">
      <c r="L8255" s="26">
        <v>8246</v>
      </c>
      <c r="M8255" s="58">
        <v>9048597.3426829483</v>
      </c>
      <c r="O8255" s="26">
        <v>8246</v>
      </c>
      <c r="P8255" s="58">
        <v>9048597.3426829483</v>
      </c>
    </row>
    <row r="8256" spans="12:16" x14ac:dyDescent="0.3">
      <c r="L8256" s="26">
        <v>8247</v>
      </c>
      <c r="M8256" s="58">
        <v>17047173.243054237</v>
      </c>
      <c r="O8256" s="26">
        <v>8247</v>
      </c>
      <c r="P8256" s="58">
        <v>17047173.243054237</v>
      </c>
    </row>
    <row r="8257" spans="12:16" x14ac:dyDescent="0.3">
      <c r="L8257" s="26">
        <v>8248</v>
      </c>
      <c r="M8257" s="58">
        <v>0</v>
      </c>
      <c r="O8257" s="26">
        <v>8248</v>
      </c>
      <c r="P8257" s="58">
        <v>0</v>
      </c>
    </row>
    <row r="8258" spans="12:16" x14ac:dyDescent="0.3">
      <c r="L8258" s="26">
        <v>8249</v>
      </c>
      <c r="M8258" s="58">
        <v>12837860.636848018</v>
      </c>
      <c r="O8258" s="26">
        <v>8249</v>
      </c>
      <c r="P8258" s="58">
        <v>12837860.636848018</v>
      </c>
    </row>
    <row r="8259" spans="12:16" x14ac:dyDescent="0.3">
      <c r="L8259" s="26">
        <v>8250</v>
      </c>
      <c r="M8259" s="58">
        <v>13718063.711816609</v>
      </c>
      <c r="O8259" s="26">
        <v>8250</v>
      </c>
      <c r="P8259" s="58">
        <v>13718063.711816609</v>
      </c>
    </row>
    <row r="8260" spans="12:16" x14ac:dyDescent="0.3">
      <c r="L8260" s="26">
        <v>8251</v>
      </c>
      <c r="M8260" s="58">
        <v>8717036.1835260745</v>
      </c>
      <c r="O8260" s="26">
        <v>8251</v>
      </c>
      <c r="P8260" s="58">
        <v>8717036.1835260745</v>
      </c>
    </row>
    <row r="8261" spans="12:16" x14ac:dyDescent="0.3">
      <c r="L8261" s="26">
        <v>8252</v>
      </c>
      <c r="M8261" s="58">
        <v>0</v>
      </c>
      <c r="O8261" s="26">
        <v>8252</v>
      </c>
      <c r="P8261" s="58">
        <v>0</v>
      </c>
    </row>
    <row r="8262" spans="12:16" x14ac:dyDescent="0.3">
      <c r="L8262" s="26">
        <v>8253</v>
      </c>
      <c r="M8262" s="58">
        <v>0</v>
      </c>
      <c r="O8262" s="26">
        <v>8253</v>
      </c>
      <c r="P8262" s="58">
        <v>0</v>
      </c>
    </row>
    <row r="8263" spans="12:16" x14ac:dyDescent="0.3">
      <c r="L8263" s="26">
        <v>8254</v>
      </c>
      <c r="M8263" s="58">
        <v>0</v>
      </c>
      <c r="O8263" s="26">
        <v>8254</v>
      </c>
      <c r="P8263" s="58">
        <v>0</v>
      </c>
    </row>
    <row r="8264" spans="12:16" x14ac:dyDescent="0.3">
      <c r="L8264" s="26">
        <v>8255</v>
      </c>
      <c r="M8264" s="58">
        <v>0</v>
      </c>
      <c r="O8264" s="26">
        <v>8255</v>
      </c>
      <c r="P8264" s="58">
        <v>0</v>
      </c>
    </row>
    <row r="8265" spans="12:16" x14ac:dyDescent="0.3">
      <c r="L8265" s="26">
        <v>8256</v>
      </c>
      <c r="M8265" s="58">
        <v>0</v>
      </c>
      <c r="O8265" s="26">
        <v>8256</v>
      </c>
      <c r="P8265" s="58">
        <v>0</v>
      </c>
    </row>
    <row r="8266" spans="12:16" x14ac:dyDescent="0.3">
      <c r="L8266" s="26">
        <v>8257</v>
      </c>
      <c r="M8266" s="58">
        <v>0</v>
      </c>
      <c r="O8266" s="26">
        <v>8257</v>
      </c>
      <c r="P8266" s="58">
        <v>0</v>
      </c>
    </row>
    <row r="8267" spans="12:16" x14ac:dyDescent="0.3">
      <c r="L8267" s="26">
        <v>8258</v>
      </c>
      <c r="M8267" s="58">
        <v>6426587.1182105625</v>
      </c>
      <c r="O8267" s="26">
        <v>8258</v>
      </c>
      <c r="P8267" s="58">
        <v>6426587.1182105625</v>
      </c>
    </row>
    <row r="8268" spans="12:16" x14ac:dyDescent="0.3">
      <c r="L8268" s="26">
        <v>8259</v>
      </c>
      <c r="M8268" s="58">
        <v>21389049.568698876</v>
      </c>
      <c r="O8268" s="26">
        <v>8259</v>
      </c>
      <c r="P8268" s="58">
        <v>21389049.568698876</v>
      </c>
    </row>
    <row r="8269" spans="12:16" x14ac:dyDescent="0.3">
      <c r="L8269" s="26">
        <v>8260</v>
      </c>
      <c r="M8269" s="58">
        <v>11448895.972023914</v>
      </c>
      <c r="O8269" s="26">
        <v>8260</v>
      </c>
      <c r="P8269" s="58">
        <v>0</v>
      </c>
    </row>
    <row r="8270" spans="12:16" x14ac:dyDescent="0.3">
      <c r="L8270" s="26">
        <v>8261</v>
      </c>
      <c r="M8270" s="58">
        <v>9509638.4145798851</v>
      </c>
      <c r="O8270" s="26">
        <v>8261</v>
      </c>
      <c r="P8270" s="58">
        <v>9509638.4145798851</v>
      </c>
    </row>
    <row r="8271" spans="12:16" x14ac:dyDescent="0.3">
      <c r="L8271" s="26">
        <v>8262</v>
      </c>
      <c r="M8271" s="58">
        <v>0</v>
      </c>
      <c r="O8271" s="26">
        <v>8262</v>
      </c>
      <c r="P8271" s="58">
        <v>0</v>
      </c>
    </row>
    <row r="8272" spans="12:16" x14ac:dyDescent="0.3">
      <c r="L8272" s="26">
        <v>8263</v>
      </c>
      <c r="M8272" s="58">
        <v>25292634.774086736</v>
      </c>
      <c r="O8272" s="26">
        <v>8263</v>
      </c>
      <c r="P8272" s="58">
        <v>25292634.774086736</v>
      </c>
    </row>
    <row r="8273" spans="12:16" x14ac:dyDescent="0.3">
      <c r="L8273" s="26">
        <v>8264</v>
      </c>
      <c r="M8273" s="58">
        <v>46160094.012101837</v>
      </c>
      <c r="O8273" s="26">
        <v>8264</v>
      </c>
      <c r="P8273" s="58">
        <v>46160094.012101837</v>
      </c>
    </row>
    <row r="8274" spans="12:16" x14ac:dyDescent="0.3">
      <c r="L8274" s="26">
        <v>8265</v>
      </c>
      <c r="M8274" s="58">
        <v>0</v>
      </c>
      <c r="O8274" s="26">
        <v>8265</v>
      </c>
      <c r="P8274" s="58">
        <v>0</v>
      </c>
    </row>
    <row r="8275" spans="12:16" x14ac:dyDescent="0.3">
      <c r="L8275" s="26">
        <v>8266</v>
      </c>
      <c r="M8275" s="58">
        <v>9336045.0886167195</v>
      </c>
      <c r="O8275" s="26">
        <v>8266</v>
      </c>
      <c r="P8275" s="58">
        <v>9336045.0886167195</v>
      </c>
    </row>
    <row r="8276" spans="12:16" x14ac:dyDescent="0.3">
      <c r="L8276" s="26">
        <v>8267</v>
      </c>
      <c r="M8276" s="58">
        <v>0</v>
      </c>
      <c r="O8276" s="26">
        <v>8267</v>
      </c>
      <c r="P8276" s="58">
        <v>0</v>
      </c>
    </row>
    <row r="8277" spans="12:16" x14ac:dyDescent="0.3">
      <c r="L8277" s="26">
        <v>8268</v>
      </c>
      <c r="M8277" s="58">
        <v>0</v>
      </c>
      <c r="O8277" s="26">
        <v>8268</v>
      </c>
      <c r="P8277" s="58">
        <v>0</v>
      </c>
    </row>
    <row r="8278" spans="12:16" x14ac:dyDescent="0.3">
      <c r="L8278" s="26">
        <v>8269</v>
      </c>
      <c r="M8278" s="58">
        <v>18354304.319323674</v>
      </c>
      <c r="O8278" s="26">
        <v>8269</v>
      </c>
      <c r="P8278" s="58">
        <v>18354304.319323674</v>
      </c>
    </row>
    <row r="8279" spans="12:16" x14ac:dyDescent="0.3">
      <c r="L8279" s="26">
        <v>8270</v>
      </c>
      <c r="M8279" s="58">
        <v>19885741.397775415</v>
      </c>
      <c r="O8279" s="26">
        <v>8270</v>
      </c>
      <c r="P8279" s="58">
        <v>19885741.397775415</v>
      </c>
    </row>
    <row r="8280" spans="12:16" x14ac:dyDescent="0.3">
      <c r="L8280" s="26">
        <v>8271</v>
      </c>
      <c r="M8280" s="58">
        <v>16347557.678920144</v>
      </c>
      <c r="O8280" s="26">
        <v>8271</v>
      </c>
      <c r="P8280" s="58">
        <v>16347557.678920144</v>
      </c>
    </row>
    <row r="8281" spans="12:16" x14ac:dyDescent="0.3">
      <c r="L8281" s="26">
        <v>8272</v>
      </c>
      <c r="M8281" s="58">
        <v>0</v>
      </c>
      <c r="O8281" s="26">
        <v>8272</v>
      </c>
      <c r="P8281" s="58">
        <v>0</v>
      </c>
    </row>
    <row r="8282" spans="12:16" x14ac:dyDescent="0.3">
      <c r="L8282" s="26">
        <v>8273</v>
      </c>
      <c r="M8282" s="58">
        <v>26656073.267273072</v>
      </c>
      <c r="O8282" s="26">
        <v>8273</v>
      </c>
      <c r="P8282" s="58">
        <v>26656073.267273072</v>
      </c>
    </row>
    <row r="8283" spans="12:16" x14ac:dyDescent="0.3">
      <c r="L8283" s="26">
        <v>8274</v>
      </c>
      <c r="M8283" s="58">
        <v>22879127.254073001</v>
      </c>
      <c r="O8283" s="26">
        <v>8274</v>
      </c>
      <c r="P8283" s="58">
        <v>22879127.254073001</v>
      </c>
    </row>
    <row r="8284" spans="12:16" x14ac:dyDescent="0.3">
      <c r="L8284" s="26">
        <v>8275</v>
      </c>
      <c r="M8284" s="58">
        <v>35207897.017837882</v>
      </c>
      <c r="O8284" s="26">
        <v>8275</v>
      </c>
      <c r="P8284" s="58">
        <v>13771428.168727791</v>
      </c>
    </row>
    <row r="8285" spans="12:16" x14ac:dyDescent="0.3">
      <c r="L8285" s="26">
        <v>8276</v>
      </c>
      <c r="M8285" s="58">
        <v>0</v>
      </c>
      <c r="O8285" s="26">
        <v>8276</v>
      </c>
      <c r="P8285" s="58">
        <v>0</v>
      </c>
    </row>
    <row r="8286" spans="12:16" x14ac:dyDescent="0.3">
      <c r="L8286" s="26">
        <v>8277</v>
      </c>
      <c r="M8286" s="58">
        <v>5602639.9547064211</v>
      </c>
      <c r="O8286" s="26">
        <v>8277</v>
      </c>
      <c r="P8286" s="58">
        <v>5602639.9547064211</v>
      </c>
    </row>
    <row r="8287" spans="12:16" x14ac:dyDescent="0.3">
      <c r="L8287" s="26">
        <v>8278</v>
      </c>
      <c r="M8287" s="58">
        <v>0</v>
      </c>
      <c r="O8287" s="26">
        <v>8278</v>
      </c>
      <c r="P8287" s="58">
        <v>0</v>
      </c>
    </row>
    <row r="8288" spans="12:16" x14ac:dyDescent="0.3">
      <c r="L8288" s="26">
        <v>8279</v>
      </c>
      <c r="M8288" s="58">
        <v>0</v>
      </c>
      <c r="O8288" s="26">
        <v>8279</v>
      </c>
      <c r="P8288" s="58">
        <v>0</v>
      </c>
    </row>
    <row r="8289" spans="12:16" x14ac:dyDescent="0.3">
      <c r="L8289" s="26">
        <v>8280</v>
      </c>
      <c r="M8289" s="58">
        <v>0</v>
      </c>
      <c r="O8289" s="26">
        <v>8280</v>
      </c>
      <c r="P8289" s="58">
        <v>0</v>
      </c>
    </row>
    <row r="8290" spans="12:16" x14ac:dyDescent="0.3">
      <c r="L8290" s="26">
        <v>8281</v>
      </c>
      <c r="M8290" s="58">
        <v>16581059.526218349</v>
      </c>
      <c r="O8290" s="26">
        <v>8281</v>
      </c>
      <c r="P8290" s="58">
        <v>0</v>
      </c>
    </row>
    <row r="8291" spans="12:16" x14ac:dyDescent="0.3">
      <c r="L8291" s="26">
        <v>8282</v>
      </c>
      <c r="M8291" s="58">
        <v>33975148.930150419</v>
      </c>
      <c r="O8291" s="26">
        <v>8282</v>
      </c>
      <c r="P8291" s="58">
        <v>33975148.930150419</v>
      </c>
    </row>
    <row r="8292" spans="12:16" x14ac:dyDescent="0.3">
      <c r="L8292" s="26">
        <v>8283</v>
      </c>
      <c r="M8292" s="58">
        <v>0</v>
      </c>
      <c r="O8292" s="26">
        <v>8283</v>
      </c>
      <c r="P8292" s="58">
        <v>0</v>
      </c>
    </row>
    <row r="8293" spans="12:16" x14ac:dyDescent="0.3">
      <c r="L8293" s="26">
        <v>8284</v>
      </c>
      <c r="M8293" s="58">
        <v>0</v>
      </c>
      <c r="O8293" s="26">
        <v>8284</v>
      </c>
      <c r="P8293" s="58">
        <v>0</v>
      </c>
    </row>
    <row r="8294" spans="12:16" x14ac:dyDescent="0.3">
      <c r="L8294" s="26">
        <v>8285</v>
      </c>
      <c r="M8294" s="58">
        <v>10256367.791162927</v>
      </c>
      <c r="O8294" s="26">
        <v>8285</v>
      </c>
      <c r="P8294" s="58">
        <v>10256367.791162927</v>
      </c>
    </row>
    <row r="8295" spans="12:16" x14ac:dyDescent="0.3">
      <c r="L8295" s="26">
        <v>8286</v>
      </c>
      <c r="M8295" s="58">
        <v>11241188.724975031</v>
      </c>
      <c r="O8295" s="26">
        <v>8286</v>
      </c>
      <c r="P8295" s="58">
        <v>11241188.724975031</v>
      </c>
    </row>
    <row r="8296" spans="12:16" x14ac:dyDescent="0.3">
      <c r="L8296" s="26">
        <v>8287</v>
      </c>
      <c r="M8296" s="58">
        <v>10504442.176734455</v>
      </c>
      <c r="O8296" s="26">
        <v>8287</v>
      </c>
      <c r="P8296" s="58">
        <v>10504442.176734455</v>
      </c>
    </row>
    <row r="8297" spans="12:16" x14ac:dyDescent="0.3">
      <c r="L8297" s="26">
        <v>8288</v>
      </c>
      <c r="M8297" s="58">
        <v>0</v>
      </c>
      <c r="O8297" s="26">
        <v>8288</v>
      </c>
      <c r="P8297" s="58">
        <v>0</v>
      </c>
    </row>
    <row r="8298" spans="12:16" x14ac:dyDescent="0.3">
      <c r="L8298" s="26">
        <v>8289</v>
      </c>
      <c r="M8298" s="58">
        <v>10303809.276756298</v>
      </c>
      <c r="O8298" s="26">
        <v>8289</v>
      </c>
      <c r="P8298" s="58">
        <v>0</v>
      </c>
    </row>
    <row r="8299" spans="12:16" x14ac:dyDescent="0.3">
      <c r="L8299" s="26">
        <v>8290</v>
      </c>
      <c r="M8299" s="58">
        <v>22869462.63268771</v>
      </c>
      <c r="O8299" s="26">
        <v>8290</v>
      </c>
      <c r="P8299" s="58">
        <v>22869462.63268771</v>
      </c>
    </row>
    <row r="8300" spans="12:16" x14ac:dyDescent="0.3">
      <c r="L8300" s="26">
        <v>8291</v>
      </c>
      <c r="M8300" s="58">
        <v>32638195.412664689</v>
      </c>
      <c r="O8300" s="26">
        <v>8291</v>
      </c>
      <c r="P8300" s="58">
        <v>32638195.412664689</v>
      </c>
    </row>
    <row r="8301" spans="12:16" x14ac:dyDescent="0.3">
      <c r="L8301" s="26">
        <v>8292</v>
      </c>
      <c r="M8301" s="58">
        <v>12513592.331207955</v>
      </c>
      <c r="O8301" s="26">
        <v>8292</v>
      </c>
      <c r="P8301" s="58">
        <v>12513592.331207955</v>
      </c>
    </row>
    <row r="8302" spans="12:16" x14ac:dyDescent="0.3">
      <c r="L8302" s="26">
        <v>8293</v>
      </c>
      <c r="M8302" s="58">
        <v>0</v>
      </c>
      <c r="O8302" s="26">
        <v>8293</v>
      </c>
      <c r="P8302" s="58">
        <v>0</v>
      </c>
    </row>
    <row r="8303" spans="12:16" x14ac:dyDescent="0.3">
      <c r="L8303" s="26">
        <v>8294</v>
      </c>
      <c r="M8303" s="58">
        <v>6044779.1141972924</v>
      </c>
      <c r="O8303" s="26">
        <v>8294</v>
      </c>
      <c r="P8303" s="58">
        <v>6044779.1141972924</v>
      </c>
    </row>
    <row r="8304" spans="12:16" x14ac:dyDescent="0.3">
      <c r="L8304" s="26">
        <v>8295</v>
      </c>
      <c r="M8304" s="58">
        <v>0</v>
      </c>
      <c r="O8304" s="26">
        <v>8295</v>
      </c>
      <c r="P8304" s="58">
        <v>0</v>
      </c>
    </row>
    <row r="8305" spans="12:16" x14ac:dyDescent="0.3">
      <c r="L8305" s="26">
        <v>8296</v>
      </c>
      <c r="M8305" s="58">
        <v>0</v>
      </c>
      <c r="O8305" s="26">
        <v>8296</v>
      </c>
      <c r="P8305" s="58">
        <v>0</v>
      </c>
    </row>
    <row r="8306" spans="12:16" x14ac:dyDescent="0.3">
      <c r="L8306" s="26">
        <v>8297</v>
      </c>
      <c r="M8306" s="58">
        <v>0</v>
      </c>
      <c r="O8306" s="26">
        <v>8297</v>
      </c>
      <c r="P8306" s="58">
        <v>0</v>
      </c>
    </row>
    <row r="8307" spans="12:16" x14ac:dyDescent="0.3">
      <c r="L8307" s="26">
        <v>8298</v>
      </c>
      <c r="M8307" s="58">
        <v>0</v>
      </c>
      <c r="O8307" s="26">
        <v>8298</v>
      </c>
      <c r="P8307" s="58">
        <v>0</v>
      </c>
    </row>
    <row r="8308" spans="12:16" x14ac:dyDescent="0.3">
      <c r="L8308" s="26">
        <v>8299</v>
      </c>
      <c r="M8308" s="58">
        <v>9508151.5454196576</v>
      </c>
      <c r="O8308" s="26">
        <v>8299</v>
      </c>
      <c r="P8308" s="58">
        <v>9508151.5454196576</v>
      </c>
    </row>
    <row r="8309" spans="12:16" x14ac:dyDescent="0.3">
      <c r="L8309" s="26">
        <v>8300</v>
      </c>
      <c r="M8309" s="58">
        <v>0</v>
      </c>
      <c r="O8309" s="26">
        <v>8300</v>
      </c>
      <c r="P8309" s="58">
        <v>0</v>
      </c>
    </row>
    <row r="8310" spans="12:16" x14ac:dyDescent="0.3">
      <c r="L8310" s="26">
        <v>8301</v>
      </c>
      <c r="M8310" s="58">
        <v>17304934.202362306</v>
      </c>
      <c r="O8310" s="26">
        <v>8301</v>
      </c>
      <c r="P8310" s="58">
        <v>9186322.6545995455</v>
      </c>
    </row>
    <row r="8311" spans="12:16" x14ac:dyDescent="0.3">
      <c r="L8311" s="26">
        <v>8302</v>
      </c>
      <c r="M8311" s="58">
        <v>0</v>
      </c>
      <c r="O8311" s="26">
        <v>8302</v>
      </c>
      <c r="P8311" s="58">
        <v>0</v>
      </c>
    </row>
    <row r="8312" spans="12:16" x14ac:dyDescent="0.3">
      <c r="L8312" s="26">
        <v>8303</v>
      </c>
      <c r="M8312" s="58">
        <v>0</v>
      </c>
      <c r="O8312" s="26">
        <v>8303</v>
      </c>
      <c r="P8312" s="58">
        <v>0</v>
      </c>
    </row>
    <row r="8313" spans="12:16" x14ac:dyDescent="0.3">
      <c r="L8313" s="26">
        <v>8304</v>
      </c>
      <c r="M8313" s="58">
        <v>0</v>
      </c>
      <c r="O8313" s="26">
        <v>8304</v>
      </c>
      <c r="P8313" s="58">
        <v>0</v>
      </c>
    </row>
    <row r="8314" spans="12:16" x14ac:dyDescent="0.3">
      <c r="L8314" s="26">
        <v>8305</v>
      </c>
      <c r="M8314" s="58">
        <v>15184326.472795635</v>
      </c>
      <c r="O8314" s="26">
        <v>8305</v>
      </c>
      <c r="P8314" s="58">
        <v>6834435.7247541966</v>
      </c>
    </row>
    <row r="8315" spans="12:16" x14ac:dyDescent="0.3">
      <c r="L8315" s="26">
        <v>8306</v>
      </c>
      <c r="M8315" s="58">
        <v>0</v>
      </c>
      <c r="O8315" s="26">
        <v>8306</v>
      </c>
      <c r="P8315" s="58">
        <v>0</v>
      </c>
    </row>
    <row r="8316" spans="12:16" x14ac:dyDescent="0.3">
      <c r="L8316" s="26">
        <v>8307</v>
      </c>
      <c r="M8316" s="58">
        <v>0</v>
      </c>
      <c r="O8316" s="26">
        <v>8307</v>
      </c>
      <c r="P8316" s="58">
        <v>0</v>
      </c>
    </row>
    <row r="8317" spans="12:16" x14ac:dyDescent="0.3">
      <c r="L8317" s="26">
        <v>8308</v>
      </c>
      <c r="M8317" s="58">
        <v>26781900.240532842</v>
      </c>
      <c r="O8317" s="26">
        <v>8308</v>
      </c>
      <c r="P8317" s="58">
        <v>26781900.240532842</v>
      </c>
    </row>
    <row r="8318" spans="12:16" x14ac:dyDescent="0.3">
      <c r="L8318" s="26">
        <v>8309</v>
      </c>
      <c r="M8318" s="58">
        <v>0</v>
      </c>
      <c r="O8318" s="26">
        <v>8309</v>
      </c>
      <c r="P8318" s="58">
        <v>0</v>
      </c>
    </row>
    <row r="8319" spans="12:16" x14ac:dyDescent="0.3">
      <c r="L8319" s="26">
        <v>8310</v>
      </c>
      <c r="M8319" s="58">
        <v>0</v>
      </c>
      <c r="O8319" s="26">
        <v>8310</v>
      </c>
      <c r="P8319" s="58">
        <v>0</v>
      </c>
    </row>
    <row r="8320" spans="12:16" x14ac:dyDescent="0.3">
      <c r="L8320" s="26">
        <v>8311</v>
      </c>
      <c r="M8320" s="58">
        <v>0</v>
      </c>
      <c r="O8320" s="26">
        <v>8311</v>
      </c>
      <c r="P8320" s="58">
        <v>0</v>
      </c>
    </row>
    <row r="8321" spans="12:16" x14ac:dyDescent="0.3">
      <c r="L8321" s="26">
        <v>8312</v>
      </c>
      <c r="M8321" s="58">
        <v>0</v>
      </c>
      <c r="O8321" s="26">
        <v>8312</v>
      </c>
      <c r="P8321" s="58">
        <v>0</v>
      </c>
    </row>
    <row r="8322" spans="12:16" x14ac:dyDescent="0.3">
      <c r="L8322" s="26">
        <v>8313</v>
      </c>
      <c r="M8322" s="58">
        <v>19172783.785569642</v>
      </c>
      <c r="O8322" s="26">
        <v>8313</v>
      </c>
      <c r="P8322" s="58">
        <v>19172783.785569642</v>
      </c>
    </row>
    <row r="8323" spans="12:16" x14ac:dyDescent="0.3">
      <c r="L8323" s="26">
        <v>8314</v>
      </c>
      <c r="M8323" s="58">
        <v>0</v>
      </c>
      <c r="O8323" s="26">
        <v>8314</v>
      </c>
      <c r="P8323" s="58">
        <v>0</v>
      </c>
    </row>
    <row r="8324" spans="12:16" x14ac:dyDescent="0.3">
      <c r="L8324" s="26">
        <v>8315</v>
      </c>
      <c r="M8324" s="58">
        <v>22537574.304266647</v>
      </c>
      <c r="O8324" s="26">
        <v>8315</v>
      </c>
      <c r="P8324" s="58">
        <v>22537574.304266647</v>
      </c>
    </row>
    <row r="8325" spans="12:16" x14ac:dyDescent="0.3">
      <c r="L8325" s="26">
        <v>8316</v>
      </c>
      <c r="M8325" s="58">
        <v>0</v>
      </c>
      <c r="O8325" s="26">
        <v>8316</v>
      </c>
      <c r="P8325" s="58">
        <v>0</v>
      </c>
    </row>
    <row r="8326" spans="12:16" x14ac:dyDescent="0.3">
      <c r="L8326" s="26">
        <v>8317</v>
      </c>
      <c r="M8326" s="58">
        <v>11061069.663810153</v>
      </c>
      <c r="O8326" s="26">
        <v>8317</v>
      </c>
      <c r="P8326" s="58">
        <v>0</v>
      </c>
    </row>
    <row r="8327" spans="12:16" x14ac:dyDescent="0.3">
      <c r="L8327" s="26">
        <v>8318</v>
      </c>
      <c r="M8327" s="58">
        <v>11675365.069742773</v>
      </c>
      <c r="O8327" s="26">
        <v>8318</v>
      </c>
      <c r="P8327" s="58">
        <v>11675365.069742773</v>
      </c>
    </row>
    <row r="8328" spans="12:16" x14ac:dyDescent="0.3">
      <c r="L8328" s="26">
        <v>8319</v>
      </c>
      <c r="M8328" s="58">
        <v>0</v>
      </c>
      <c r="O8328" s="26">
        <v>8319</v>
      </c>
      <c r="P8328" s="58">
        <v>0</v>
      </c>
    </row>
    <row r="8329" spans="12:16" x14ac:dyDescent="0.3">
      <c r="L8329" s="26">
        <v>8320</v>
      </c>
      <c r="M8329" s="58">
        <v>6493078.4553257311</v>
      </c>
      <c r="O8329" s="26">
        <v>8320</v>
      </c>
      <c r="P8329" s="58">
        <v>6493078.4553257311</v>
      </c>
    </row>
    <row r="8330" spans="12:16" x14ac:dyDescent="0.3">
      <c r="L8330" s="26">
        <v>8321</v>
      </c>
      <c r="M8330" s="58">
        <v>9611456.1644376107</v>
      </c>
      <c r="O8330" s="26">
        <v>8321</v>
      </c>
      <c r="P8330" s="58">
        <v>9611456.1644376107</v>
      </c>
    </row>
    <row r="8331" spans="12:16" x14ac:dyDescent="0.3">
      <c r="L8331" s="26">
        <v>8322</v>
      </c>
      <c r="M8331" s="58">
        <v>0</v>
      </c>
      <c r="O8331" s="26">
        <v>8322</v>
      </c>
      <c r="P8331" s="58">
        <v>0</v>
      </c>
    </row>
    <row r="8332" spans="12:16" x14ac:dyDescent="0.3">
      <c r="L8332" s="26">
        <v>8323</v>
      </c>
      <c r="M8332" s="58">
        <v>21223583.013720028</v>
      </c>
      <c r="O8332" s="26">
        <v>8323</v>
      </c>
      <c r="P8332" s="58">
        <v>21223583.013720028</v>
      </c>
    </row>
    <row r="8333" spans="12:16" x14ac:dyDescent="0.3">
      <c r="L8333" s="26">
        <v>8324</v>
      </c>
      <c r="M8333" s="58">
        <v>0</v>
      </c>
      <c r="O8333" s="26">
        <v>8324</v>
      </c>
      <c r="P8333" s="58">
        <v>0</v>
      </c>
    </row>
    <row r="8334" spans="12:16" x14ac:dyDescent="0.3">
      <c r="L8334" s="26">
        <v>8325</v>
      </c>
      <c r="M8334" s="58">
        <v>0</v>
      </c>
      <c r="O8334" s="26">
        <v>8325</v>
      </c>
      <c r="P8334" s="58">
        <v>0</v>
      </c>
    </row>
    <row r="8335" spans="12:16" x14ac:dyDescent="0.3">
      <c r="L8335" s="26">
        <v>8326</v>
      </c>
      <c r="M8335" s="58">
        <v>0</v>
      </c>
      <c r="O8335" s="26">
        <v>8326</v>
      </c>
      <c r="P8335" s="58">
        <v>0</v>
      </c>
    </row>
    <row r="8336" spans="12:16" x14ac:dyDescent="0.3">
      <c r="L8336" s="26">
        <v>8327</v>
      </c>
      <c r="M8336" s="58">
        <v>0</v>
      </c>
      <c r="O8336" s="26">
        <v>8327</v>
      </c>
      <c r="P8336" s="58">
        <v>0</v>
      </c>
    </row>
    <row r="8337" spans="12:16" x14ac:dyDescent="0.3">
      <c r="L8337" s="26">
        <v>8328</v>
      </c>
      <c r="M8337" s="58">
        <v>26869436.662528031</v>
      </c>
      <c r="O8337" s="26">
        <v>8328</v>
      </c>
      <c r="P8337" s="58">
        <v>26869436.662528031</v>
      </c>
    </row>
    <row r="8338" spans="12:16" x14ac:dyDescent="0.3">
      <c r="L8338" s="26">
        <v>8329</v>
      </c>
      <c r="M8338" s="58">
        <v>21089625.75701566</v>
      </c>
      <c r="O8338" s="26">
        <v>8329</v>
      </c>
      <c r="P8338" s="58">
        <v>21089625.75701566</v>
      </c>
    </row>
    <row r="8339" spans="12:16" x14ac:dyDescent="0.3">
      <c r="L8339" s="26">
        <v>8330</v>
      </c>
      <c r="M8339" s="58">
        <v>0</v>
      </c>
      <c r="O8339" s="26">
        <v>8330</v>
      </c>
      <c r="P8339" s="58">
        <v>0</v>
      </c>
    </row>
    <row r="8340" spans="12:16" x14ac:dyDescent="0.3">
      <c r="L8340" s="26">
        <v>8331</v>
      </c>
      <c r="M8340" s="58">
        <v>0</v>
      </c>
      <c r="O8340" s="26">
        <v>8331</v>
      </c>
      <c r="P8340" s="58">
        <v>0</v>
      </c>
    </row>
    <row r="8341" spans="12:16" x14ac:dyDescent="0.3">
      <c r="L8341" s="26">
        <v>8332</v>
      </c>
      <c r="M8341" s="58">
        <v>9534977.3159539718</v>
      </c>
      <c r="O8341" s="26">
        <v>8332</v>
      </c>
      <c r="P8341" s="58">
        <v>9534977.3159539718</v>
      </c>
    </row>
    <row r="8342" spans="12:16" x14ac:dyDescent="0.3">
      <c r="L8342" s="26">
        <v>8333</v>
      </c>
      <c r="M8342" s="58">
        <v>0</v>
      </c>
      <c r="O8342" s="26">
        <v>8333</v>
      </c>
      <c r="P8342" s="58">
        <v>0</v>
      </c>
    </row>
    <row r="8343" spans="12:16" x14ac:dyDescent="0.3">
      <c r="L8343" s="26">
        <v>8334</v>
      </c>
      <c r="M8343" s="58">
        <v>0</v>
      </c>
      <c r="O8343" s="26">
        <v>8334</v>
      </c>
      <c r="P8343" s="58">
        <v>0</v>
      </c>
    </row>
    <row r="8344" spans="12:16" x14ac:dyDescent="0.3">
      <c r="L8344" s="26">
        <v>8335</v>
      </c>
      <c r="M8344" s="58">
        <v>28851896.825204611</v>
      </c>
      <c r="O8344" s="26">
        <v>8335</v>
      </c>
      <c r="P8344" s="58">
        <v>11302983.294889491</v>
      </c>
    </row>
    <row r="8345" spans="12:16" x14ac:dyDescent="0.3">
      <c r="L8345" s="26">
        <v>8336</v>
      </c>
      <c r="M8345" s="58">
        <v>16595828.768698838</v>
      </c>
      <c r="O8345" s="26">
        <v>8336</v>
      </c>
      <c r="P8345" s="58">
        <v>16595828.768698838</v>
      </c>
    </row>
    <row r="8346" spans="12:16" x14ac:dyDescent="0.3">
      <c r="L8346" s="26">
        <v>8337</v>
      </c>
      <c r="M8346" s="58">
        <v>0</v>
      </c>
      <c r="O8346" s="26">
        <v>8337</v>
      </c>
      <c r="P8346" s="58">
        <v>0</v>
      </c>
    </row>
    <row r="8347" spans="12:16" x14ac:dyDescent="0.3">
      <c r="L8347" s="26">
        <v>8338</v>
      </c>
      <c r="M8347" s="58">
        <v>9637338.7197685428</v>
      </c>
      <c r="O8347" s="26">
        <v>8338</v>
      </c>
      <c r="P8347" s="58">
        <v>9637338.7197685428</v>
      </c>
    </row>
    <row r="8348" spans="12:16" x14ac:dyDescent="0.3">
      <c r="L8348" s="26">
        <v>8339</v>
      </c>
      <c r="M8348" s="58">
        <v>0</v>
      </c>
      <c r="O8348" s="26">
        <v>8339</v>
      </c>
      <c r="P8348" s="58">
        <v>0</v>
      </c>
    </row>
    <row r="8349" spans="12:16" x14ac:dyDescent="0.3">
      <c r="L8349" s="26">
        <v>8340</v>
      </c>
      <c r="M8349" s="58">
        <v>0</v>
      </c>
      <c r="O8349" s="26">
        <v>8340</v>
      </c>
      <c r="P8349" s="58">
        <v>0</v>
      </c>
    </row>
    <row r="8350" spans="12:16" x14ac:dyDescent="0.3">
      <c r="L8350" s="26">
        <v>8341</v>
      </c>
      <c r="M8350" s="58">
        <v>0</v>
      </c>
      <c r="O8350" s="26">
        <v>8341</v>
      </c>
      <c r="P8350" s="58">
        <v>0</v>
      </c>
    </row>
    <row r="8351" spans="12:16" x14ac:dyDescent="0.3">
      <c r="L8351" s="26">
        <v>8342</v>
      </c>
      <c r="M8351" s="58">
        <v>13583340.3586473</v>
      </c>
      <c r="O8351" s="26">
        <v>8342</v>
      </c>
      <c r="P8351" s="58">
        <v>13583340.3586473</v>
      </c>
    </row>
    <row r="8352" spans="12:16" x14ac:dyDescent="0.3">
      <c r="L8352" s="26">
        <v>8343</v>
      </c>
      <c r="M8352" s="58">
        <v>0</v>
      </c>
      <c r="O8352" s="26">
        <v>8343</v>
      </c>
      <c r="P8352" s="58">
        <v>0</v>
      </c>
    </row>
    <row r="8353" spans="12:16" x14ac:dyDescent="0.3">
      <c r="L8353" s="26">
        <v>8344</v>
      </c>
      <c r="M8353" s="58">
        <v>32073077.364826269</v>
      </c>
      <c r="O8353" s="26">
        <v>8344</v>
      </c>
      <c r="P8353" s="58">
        <v>32073077.364826269</v>
      </c>
    </row>
    <row r="8354" spans="12:16" x14ac:dyDescent="0.3">
      <c r="L8354" s="26">
        <v>8345</v>
      </c>
      <c r="M8354" s="58">
        <v>0</v>
      </c>
      <c r="O8354" s="26">
        <v>8345</v>
      </c>
      <c r="P8354" s="58">
        <v>0</v>
      </c>
    </row>
    <row r="8355" spans="12:16" x14ac:dyDescent="0.3">
      <c r="L8355" s="26">
        <v>8346</v>
      </c>
      <c r="M8355" s="58">
        <v>21152869.054894868</v>
      </c>
      <c r="O8355" s="26">
        <v>8346</v>
      </c>
      <c r="P8355" s="58">
        <v>21152869.054894868</v>
      </c>
    </row>
    <row r="8356" spans="12:16" x14ac:dyDescent="0.3">
      <c r="L8356" s="26">
        <v>8347</v>
      </c>
      <c r="M8356" s="58">
        <v>15700752.174588848</v>
      </c>
      <c r="O8356" s="26">
        <v>8347</v>
      </c>
      <c r="P8356" s="58">
        <v>0</v>
      </c>
    </row>
    <row r="8357" spans="12:16" x14ac:dyDescent="0.3">
      <c r="L8357" s="26">
        <v>8348</v>
      </c>
      <c r="M8357" s="58">
        <v>9909426.1193211172</v>
      </c>
      <c r="O8357" s="26">
        <v>8348</v>
      </c>
      <c r="P8357" s="58">
        <v>9909426.1193211172</v>
      </c>
    </row>
    <row r="8358" spans="12:16" x14ac:dyDescent="0.3">
      <c r="L8358" s="26">
        <v>8349</v>
      </c>
      <c r="M8358" s="58">
        <v>0</v>
      </c>
      <c r="O8358" s="26">
        <v>8349</v>
      </c>
      <c r="P8358" s="58">
        <v>0</v>
      </c>
    </row>
    <row r="8359" spans="12:16" x14ac:dyDescent="0.3">
      <c r="L8359" s="26">
        <v>8350</v>
      </c>
      <c r="M8359" s="58">
        <v>0</v>
      </c>
      <c r="O8359" s="26">
        <v>8350</v>
      </c>
      <c r="P8359" s="58">
        <v>0</v>
      </c>
    </row>
    <row r="8360" spans="12:16" x14ac:dyDescent="0.3">
      <c r="L8360" s="26">
        <v>8351</v>
      </c>
      <c r="M8360" s="58">
        <v>0</v>
      </c>
      <c r="O8360" s="26">
        <v>8351</v>
      </c>
      <c r="P8360" s="58">
        <v>0</v>
      </c>
    </row>
    <row r="8361" spans="12:16" x14ac:dyDescent="0.3">
      <c r="L8361" s="26">
        <v>8352</v>
      </c>
      <c r="M8361" s="58">
        <v>16001030.973693959</v>
      </c>
      <c r="O8361" s="26">
        <v>8352</v>
      </c>
      <c r="P8361" s="58">
        <v>16001030.973693959</v>
      </c>
    </row>
    <row r="8362" spans="12:16" x14ac:dyDescent="0.3">
      <c r="L8362" s="26">
        <v>8353</v>
      </c>
      <c r="M8362" s="58">
        <v>19678345.896924987</v>
      </c>
      <c r="O8362" s="26">
        <v>8353</v>
      </c>
      <c r="P8362" s="58">
        <v>19678345.896924987</v>
      </c>
    </row>
    <row r="8363" spans="12:16" x14ac:dyDescent="0.3">
      <c r="L8363" s="26">
        <v>8354</v>
      </c>
      <c r="M8363" s="58">
        <v>0</v>
      </c>
      <c r="O8363" s="26">
        <v>8354</v>
      </c>
      <c r="P8363" s="58">
        <v>0</v>
      </c>
    </row>
    <row r="8364" spans="12:16" x14ac:dyDescent="0.3">
      <c r="L8364" s="26">
        <v>8355</v>
      </c>
      <c r="M8364" s="58">
        <v>0</v>
      </c>
      <c r="O8364" s="26">
        <v>8355</v>
      </c>
      <c r="P8364" s="58">
        <v>0</v>
      </c>
    </row>
    <row r="8365" spans="12:16" x14ac:dyDescent="0.3">
      <c r="L8365" s="26">
        <v>8356</v>
      </c>
      <c r="M8365" s="58">
        <v>22949905.767222129</v>
      </c>
      <c r="O8365" s="26">
        <v>8356</v>
      </c>
      <c r="P8365" s="58">
        <v>22949905.767222129</v>
      </c>
    </row>
    <row r="8366" spans="12:16" x14ac:dyDescent="0.3">
      <c r="L8366" s="26">
        <v>8357</v>
      </c>
      <c r="M8366" s="58">
        <v>11090041.473744061</v>
      </c>
      <c r="O8366" s="26">
        <v>8357</v>
      </c>
      <c r="P8366" s="58">
        <v>11090041.473744061</v>
      </c>
    </row>
    <row r="8367" spans="12:16" x14ac:dyDescent="0.3">
      <c r="L8367" s="26">
        <v>8358</v>
      </c>
      <c r="M8367" s="58">
        <v>23684914.575184327</v>
      </c>
      <c r="O8367" s="26">
        <v>8358</v>
      </c>
      <c r="P8367" s="58">
        <v>23684914.575184327</v>
      </c>
    </row>
    <row r="8368" spans="12:16" x14ac:dyDescent="0.3">
      <c r="L8368" s="26">
        <v>8359</v>
      </c>
      <c r="M8368" s="58">
        <v>0</v>
      </c>
      <c r="O8368" s="26">
        <v>8359</v>
      </c>
      <c r="P8368" s="58">
        <v>0</v>
      </c>
    </row>
    <row r="8369" spans="12:16" x14ac:dyDescent="0.3">
      <c r="L8369" s="26">
        <v>8360</v>
      </c>
      <c r="M8369" s="58">
        <v>14601760.81777636</v>
      </c>
      <c r="O8369" s="26">
        <v>8360</v>
      </c>
      <c r="P8369" s="58">
        <v>14601760.81777636</v>
      </c>
    </row>
    <row r="8370" spans="12:16" x14ac:dyDescent="0.3">
      <c r="L8370" s="26">
        <v>8361</v>
      </c>
      <c r="M8370" s="58">
        <v>0</v>
      </c>
      <c r="O8370" s="26">
        <v>8361</v>
      </c>
      <c r="P8370" s="58">
        <v>0</v>
      </c>
    </row>
    <row r="8371" spans="12:16" x14ac:dyDescent="0.3">
      <c r="L8371" s="26">
        <v>8362</v>
      </c>
      <c r="M8371" s="58">
        <v>0</v>
      </c>
      <c r="O8371" s="26">
        <v>8362</v>
      </c>
      <c r="P8371" s="58">
        <v>0</v>
      </c>
    </row>
    <row r="8372" spans="12:16" x14ac:dyDescent="0.3">
      <c r="L8372" s="26">
        <v>8363</v>
      </c>
      <c r="M8372" s="58">
        <v>0</v>
      </c>
      <c r="O8372" s="26">
        <v>8363</v>
      </c>
      <c r="P8372" s="58">
        <v>0</v>
      </c>
    </row>
    <row r="8373" spans="12:16" x14ac:dyDescent="0.3">
      <c r="L8373" s="26">
        <v>8364</v>
      </c>
      <c r="M8373" s="58">
        <v>0</v>
      </c>
      <c r="O8373" s="26">
        <v>8364</v>
      </c>
      <c r="P8373" s="58">
        <v>0</v>
      </c>
    </row>
    <row r="8374" spans="12:16" x14ac:dyDescent="0.3">
      <c r="L8374" s="26">
        <v>8365</v>
      </c>
      <c r="M8374" s="58">
        <v>11537526.663302155</v>
      </c>
      <c r="O8374" s="26">
        <v>8365</v>
      </c>
      <c r="P8374" s="58">
        <v>0</v>
      </c>
    </row>
    <row r="8375" spans="12:16" x14ac:dyDescent="0.3">
      <c r="L8375" s="26">
        <v>8366</v>
      </c>
      <c r="M8375" s="58">
        <v>10366883.922939362</v>
      </c>
      <c r="O8375" s="26">
        <v>8366</v>
      </c>
      <c r="P8375" s="58">
        <v>10366883.922939362</v>
      </c>
    </row>
    <row r="8376" spans="12:16" x14ac:dyDescent="0.3">
      <c r="L8376" s="26">
        <v>8367</v>
      </c>
      <c r="M8376" s="58">
        <v>0</v>
      </c>
      <c r="O8376" s="26">
        <v>8367</v>
      </c>
      <c r="P8376" s="58">
        <v>0</v>
      </c>
    </row>
    <row r="8377" spans="12:16" x14ac:dyDescent="0.3">
      <c r="L8377" s="26">
        <v>8368</v>
      </c>
      <c r="M8377" s="58">
        <v>0</v>
      </c>
      <c r="O8377" s="26">
        <v>8368</v>
      </c>
      <c r="P8377" s="58">
        <v>0</v>
      </c>
    </row>
    <row r="8378" spans="12:16" x14ac:dyDescent="0.3">
      <c r="L8378" s="26">
        <v>8369</v>
      </c>
      <c r="M8378" s="58">
        <v>0</v>
      </c>
      <c r="O8378" s="26">
        <v>8369</v>
      </c>
      <c r="P8378" s="58">
        <v>0</v>
      </c>
    </row>
    <row r="8379" spans="12:16" x14ac:dyDescent="0.3">
      <c r="L8379" s="26">
        <v>8370</v>
      </c>
      <c r="M8379" s="58">
        <v>0</v>
      </c>
      <c r="O8379" s="26">
        <v>8370</v>
      </c>
      <c r="P8379" s="58">
        <v>0</v>
      </c>
    </row>
    <row r="8380" spans="12:16" x14ac:dyDescent="0.3">
      <c r="L8380" s="26">
        <v>8371</v>
      </c>
      <c r="M8380" s="58">
        <v>26346391.393718671</v>
      </c>
      <c r="O8380" s="26">
        <v>8371</v>
      </c>
      <c r="P8380" s="58">
        <v>15602757.549679311</v>
      </c>
    </row>
    <row r="8381" spans="12:16" x14ac:dyDescent="0.3">
      <c r="L8381" s="26">
        <v>8372</v>
      </c>
      <c r="M8381" s="58">
        <v>0</v>
      </c>
      <c r="O8381" s="26">
        <v>8372</v>
      </c>
      <c r="P8381" s="58">
        <v>0</v>
      </c>
    </row>
    <row r="8382" spans="12:16" x14ac:dyDescent="0.3">
      <c r="L8382" s="26">
        <v>8373</v>
      </c>
      <c r="M8382" s="58">
        <v>37561519.077530712</v>
      </c>
      <c r="O8382" s="26">
        <v>8373</v>
      </c>
      <c r="P8382" s="58">
        <v>37561519.077530712</v>
      </c>
    </row>
    <row r="8383" spans="12:16" x14ac:dyDescent="0.3">
      <c r="L8383" s="26">
        <v>8374</v>
      </c>
      <c r="M8383" s="58">
        <v>9171805.7675973438</v>
      </c>
      <c r="O8383" s="26">
        <v>8374</v>
      </c>
      <c r="P8383" s="58">
        <v>9171805.7675973438</v>
      </c>
    </row>
    <row r="8384" spans="12:16" x14ac:dyDescent="0.3">
      <c r="L8384" s="26">
        <v>8375</v>
      </c>
      <c r="M8384" s="58">
        <v>27131635.531920083</v>
      </c>
      <c r="O8384" s="26">
        <v>8375</v>
      </c>
      <c r="P8384" s="58">
        <v>27131635.531920083</v>
      </c>
    </row>
    <row r="8385" spans="12:16" x14ac:dyDescent="0.3">
      <c r="L8385" s="26">
        <v>8376</v>
      </c>
      <c r="M8385" s="58">
        <v>0</v>
      </c>
      <c r="O8385" s="26">
        <v>8376</v>
      </c>
      <c r="P8385" s="58">
        <v>0</v>
      </c>
    </row>
    <row r="8386" spans="12:16" x14ac:dyDescent="0.3">
      <c r="L8386" s="26">
        <v>8377</v>
      </c>
      <c r="M8386" s="58">
        <v>0</v>
      </c>
      <c r="O8386" s="26">
        <v>8377</v>
      </c>
      <c r="P8386" s="58">
        <v>0</v>
      </c>
    </row>
    <row r="8387" spans="12:16" x14ac:dyDescent="0.3">
      <c r="L8387" s="26">
        <v>8378</v>
      </c>
      <c r="M8387" s="58">
        <v>26399284.025588877</v>
      </c>
      <c r="O8387" s="26">
        <v>8378</v>
      </c>
      <c r="P8387" s="58">
        <v>19912826.452220637</v>
      </c>
    </row>
    <row r="8388" spans="12:16" x14ac:dyDescent="0.3">
      <c r="L8388" s="26">
        <v>8379</v>
      </c>
      <c r="M8388" s="58">
        <v>7473265.0154666649</v>
      </c>
      <c r="O8388" s="26">
        <v>8379</v>
      </c>
      <c r="P8388" s="58">
        <v>7473265.0154666649</v>
      </c>
    </row>
    <row r="8389" spans="12:16" x14ac:dyDescent="0.3">
      <c r="L8389" s="26">
        <v>8380</v>
      </c>
      <c r="M8389" s="58">
        <v>0</v>
      </c>
      <c r="O8389" s="26">
        <v>8380</v>
      </c>
      <c r="P8389" s="58">
        <v>0</v>
      </c>
    </row>
    <row r="8390" spans="12:16" x14ac:dyDescent="0.3">
      <c r="L8390" s="26">
        <v>8381</v>
      </c>
      <c r="M8390" s="58">
        <v>0</v>
      </c>
      <c r="O8390" s="26">
        <v>8381</v>
      </c>
      <c r="P8390" s="58">
        <v>0</v>
      </c>
    </row>
    <row r="8391" spans="12:16" x14ac:dyDescent="0.3">
      <c r="L8391" s="26">
        <v>8382</v>
      </c>
      <c r="M8391" s="58">
        <v>8740894.6421680301</v>
      </c>
      <c r="O8391" s="26">
        <v>8382</v>
      </c>
      <c r="P8391" s="58">
        <v>8740894.6421680301</v>
      </c>
    </row>
    <row r="8392" spans="12:16" x14ac:dyDescent="0.3">
      <c r="L8392" s="26">
        <v>8383</v>
      </c>
      <c r="M8392" s="58">
        <v>6485887.1752484003</v>
      </c>
      <c r="O8392" s="26">
        <v>8383</v>
      </c>
      <c r="P8392" s="58">
        <v>6485887.1752484003</v>
      </c>
    </row>
    <row r="8393" spans="12:16" x14ac:dyDescent="0.3">
      <c r="L8393" s="26">
        <v>8384</v>
      </c>
      <c r="M8393" s="58">
        <v>18105787.784003586</v>
      </c>
      <c r="O8393" s="26">
        <v>8384</v>
      </c>
      <c r="P8393" s="58">
        <v>0</v>
      </c>
    </row>
    <row r="8394" spans="12:16" x14ac:dyDescent="0.3">
      <c r="L8394" s="26">
        <v>8385</v>
      </c>
      <c r="M8394" s="58">
        <v>22041798.231627427</v>
      </c>
      <c r="O8394" s="26">
        <v>8385</v>
      </c>
      <c r="P8394" s="58">
        <v>22041798.231627427</v>
      </c>
    </row>
    <row r="8395" spans="12:16" x14ac:dyDescent="0.3">
      <c r="L8395" s="26">
        <v>8386</v>
      </c>
      <c r="M8395" s="58">
        <v>23169180.33329846</v>
      </c>
      <c r="O8395" s="26">
        <v>8386</v>
      </c>
      <c r="P8395" s="58">
        <v>23169180.33329846</v>
      </c>
    </row>
    <row r="8396" spans="12:16" x14ac:dyDescent="0.3">
      <c r="L8396" s="26">
        <v>8387</v>
      </c>
      <c r="M8396" s="58">
        <v>0</v>
      </c>
      <c r="O8396" s="26">
        <v>8387</v>
      </c>
      <c r="P8396" s="58">
        <v>0</v>
      </c>
    </row>
    <row r="8397" spans="12:16" x14ac:dyDescent="0.3">
      <c r="L8397" s="26">
        <v>8388</v>
      </c>
      <c r="M8397" s="58">
        <v>14122902.878803149</v>
      </c>
      <c r="O8397" s="26">
        <v>8388</v>
      </c>
      <c r="P8397" s="58">
        <v>14122902.878803149</v>
      </c>
    </row>
    <row r="8398" spans="12:16" x14ac:dyDescent="0.3">
      <c r="L8398" s="26">
        <v>8389</v>
      </c>
      <c r="M8398" s="58">
        <v>0</v>
      </c>
      <c r="O8398" s="26">
        <v>8389</v>
      </c>
      <c r="P8398" s="58">
        <v>0</v>
      </c>
    </row>
    <row r="8399" spans="12:16" x14ac:dyDescent="0.3">
      <c r="L8399" s="26">
        <v>8390</v>
      </c>
      <c r="M8399" s="58">
        <v>0</v>
      </c>
      <c r="O8399" s="26">
        <v>8390</v>
      </c>
      <c r="P8399" s="58">
        <v>0</v>
      </c>
    </row>
    <row r="8400" spans="12:16" x14ac:dyDescent="0.3">
      <c r="L8400" s="26">
        <v>8391</v>
      </c>
      <c r="M8400" s="58">
        <v>0</v>
      </c>
      <c r="O8400" s="26">
        <v>8391</v>
      </c>
      <c r="P8400" s="58">
        <v>0</v>
      </c>
    </row>
    <row r="8401" spans="12:16" x14ac:dyDescent="0.3">
      <c r="L8401" s="26">
        <v>8392</v>
      </c>
      <c r="M8401" s="58">
        <v>0</v>
      </c>
      <c r="O8401" s="26">
        <v>8392</v>
      </c>
      <c r="P8401" s="58">
        <v>0</v>
      </c>
    </row>
    <row r="8402" spans="12:16" x14ac:dyDescent="0.3">
      <c r="L8402" s="26">
        <v>8393</v>
      </c>
      <c r="M8402" s="58">
        <v>32666828.848529346</v>
      </c>
      <c r="O8402" s="26">
        <v>8393</v>
      </c>
      <c r="P8402" s="58">
        <v>32666828.848529346</v>
      </c>
    </row>
    <row r="8403" spans="12:16" x14ac:dyDescent="0.3">
      <c r="L8403" s="26">
        <v>8394</v>
      </c>
      <c r="M8403" s="58">
        <v>6965163.6166267432</v>
      </c>
      <c r="O8403" s="26">
        <v>8394</v>
      </c>
      <c r="P8403" s="58">
        <v>6965163.6166267432</v>
      </c>
    </row>
    <row r="8404" spans="12:16" x14ac:dyDescent="0.3">
      <c r="L8404" s="26">
        <v>8395</v>
      </c>
      <c r="M8404" s="58">
        <v>0</v>
      </c>
      <c r="O8404" s="26">
        <v>8395</v>
      </c>
      <c r="P8404" s="58">
        <v>0</v>
      </c>
    </row>
    <row r="8405" spans="12:16" x14ac:dyDescent="0.3">
      <c r="L8405" s="26">
        <v>8396</v>
      </c>
      <c r="M8405" s="58">
        <v>0</v>
      </c>
      <c r="O8405" s="26">
        <v>8396</v>
      </c>
      <c r="P8405" s="58">
        <v>0</v>
      </c>
    </row>
    <row r="8406" spans="12:16" x14ac:dyDescent="0.3">
      <c r="L8406" s="26">
        <v>8397</v>
      </c>
      <c r="M8406" s="58">
        <v>0</v>
      </c>
      <c r="O8406" s="26">
        <v>8397</v>
      </c>
      <c r="P8406" s="58">
        <v>0</v>
      </c>
    </row>
    <row r="8407" spans="12:16" x14ac:dyDescent="0.3">
      <c r="L8407" s="26">
        <v>8398</v>
      </c>
      <c r="M8407" s="58">
        <v>66902824.84787631</v>
      </c>
      <c r="O8407" s="26">
        <v>8398</v>
      </c>
      <c r="P8407" s="58">
        <v>57679217.203554347</v>
      </c>
    </row>
    <row r="8408" spans="12:16" x14ac:dyDescent="0.3">
      <c r="L8408" s="26">
        <v>8399</v>
      </c>
      <c r="M8408" s="58">
        <v>9461639.8672608212</v>
      </c>
      <c r="O8408" s="26">
        <v>8399</v>
      </c>
      <c r="P8408" s="58">
        <v>9461639.8672608212</v>
      </c>
    </row>
    <row r="8409" spans="12:16" x14ac:dyDescent="0.3">
      <c r="L8409" s="26">
        <v>8400</v>
      </c>
      <c r="M8409" s="58">
        <v>0</v>
      </c>
      <c r="O8409" s="26">
        <v>8400</v>
      </c>
      <c r="P8409" s="58">
        <v>0</v>
      </c>
    </row>
    <row r="8410" spans="12:16" x14ac:dyDescent="0.3">
      <c r="L8410" s="26">
        <v>8401</v>
      </c>
      <c r="M8410" s="58">
        <v>0</v>
      </c>
      <c r="O8410" s="26">
        <v>8401</v>
      </c>
      <c r="P8410" s="58">
        <v>0</v>
      </c>
    </row>
    <row r="8411" spans="12:16" x14ac:dyDescent="0.3">
      <c r="L8411" s="26">
        <v>8402</v>
      </c>
      <c r="M8411" s="58">
        <v>0</v>
      </c>
      <c r="O8411" s="26">
        <v>8402</v>
      </c>
      <c r="P8411" s="58">
        <v>0</v>
      </c>
    </row>
    <row r="8412" spans="12:16" x14ac:dyDescent="0.3">
      <c r="L8412" s="26">
        <v>8403</v>
      </c>
      <c r="M8412" s="58">
        <v>0</v>
      </c>
      <c r="O8412" s="26">
        <v>8403</v>
      </c>
      <c r="P8412" s="58">
        <v>0</v>
      </c>
    </row>
    <row r="8413" spans="12:16" x14ac:dyDescent="0.3">
      <c r="L8413" s="26">
        <v>8404</v>
      </c>
      <c r="M8413" s="58">
        <v>21952782.097423509</v>
      </c>
      <c r="O8413" s="26">
        <v>8404</v>
      </c>
      <c r="P8413" s="58">
        <v>21952782.097423509</v>
      </c>
    </row>
    <row r="8414" spans="12:16" x14ac:dyDescent="0.3">
      <c r="L8414" s="26">
        <v>8405</v>
      </c>
      <c r="M8414" s="58">
        <v>0</v>
      </c>
      <c r="O8414" s="26">
        <v>8405</v>
      </c>
      <c r="P8414" s="58">
        <v>0</v>
      </c>
    </row>
    <row r="8415" spans="12:16" x14ac:dyDescent="0.3">
      <c r="L8415" s="26">
        <v>8406</v>
      </c>
      <c r="M8415" s="58">
        <v>0</v>
      </c>
      <c r="O8415" s="26">
        <v>8406</v>
      </c>
      <c r="P8415" s="58">
        <v>0</v>
      </c>
    </row>
    <row r="8416" spans="12:16" x14ac:dyDescent="0.3">
      <c r="L8416" s="26">
        <v>8407</v>
      </c>
      <c r="M8416" s="58">
        <v>0</v>
      </c>
      <c r="O8416" s="26">
        <v>8407</v>
      </c>
      <c r="P8416" s="58">
        <v>0</v>
      </c>
    </row>
    <row r="8417" spans="12:16" x14ac:dyDescent="0.3">
      <c r="L8417" s="26">
        <v>8408</v>
      </c>
      <c r="M8417" s="58">
        <v>0</v>
      </c>
      <c r="O8417" s="26">
        <v>8408</v>
      </c>
      <c r="P8417" s="58">
        <v>0</v>
      </c>
    </row>
    <row r="8418" spans="12:16" x14ac:dyDescent="0.3">
      <c r="L8418" s="26">
        <v>8409</v>
      </c>
      <c r="M8418" s="58">
        <v>0</v>
      </c>
      <c r="O8418" s="26">
        <v>8409</v>
      </c>
      <c r="P8418" s="58">
        <v>0</v>
      </c>
    </row>
    <row r="8419" spans="12:16" x14ac:dyDescent="0.3">
      <c r="L8419" s="26">
        <v>8410</v>
      </c>
      <c r="M8419" s="58">
        <v>0</v>
      </c>
      <c r="O8419" s="26">
        <v>8410</v>
      </c>
      <c r="P8419" s="58">
        <v>0</v>
      </c>
    </row>
    <row r="8420" spans="12:16" x14ac:dyDescent="0.3">
      <c r="L8420" s="26">
        <v>8411</v>
      </c>
      <c r="M8420" s="58">
        <v>0</v>
      </c>
      <c r="O8420" s="26">
        <v>8411</v>
      </c>
      <c r="P8420" s="58">
        <v>0</v>
      </c>
    </row>
    <row r="8421" spans="12:16" x14ac:dyDescent="0.3">
      <c r="L8421" s="26">
        <v>8412</v>
      </c>
      <c r="M8421" s="58">
        <v>0</v>
      </c>
      <c r="O8421" s="26">
        <v>8412</v>
      </c>
      <c r="P8421" s="58">
        <v>0</v>
      </c>
    </row>
    <row r="8422" spans="12:16" x14ac:dyDescent="0.3">
      <c r="L8422" s="26">
        <v>8413</v>
      </c>
      <c r="M8422" s="58">
        <v>0</v>
      </c>
      <c r="O8422" s="26">
        <v>8413</v>
      </c>
      <c r="P8422" s="58">
        <v>0</v>
      </c>
    </row>
    <row r="8423" spans="12:16" x14ac:dyDescent="0.3">
      <c r="L8423" s="26">
        <v>8414</v>
      </c>
      <c r="M8423" s="58">
        <v>10239391.540126149</v>
      </c>
      <c r="O8423" s="26">
        <v>8414</v>
      </c>
      <c r="P8423" s="58">
        <v>10239391.540126149</v>
      </c>
    </row>
    <row r="8424" spans="12:16" x14ac:dyDescent="0.3">
      <c r="L8424" s="26">
        <v>8415</v>
      </c>
      <c r="M8424" s="58">
        <v>0</v>
      </c>
      <c r="O8424" s="26">
        <v>8415</v>
      </c>
      <c r="P8424" s="58">
        <v>0</v>
      </c>
    </row>
    <row r="8425" spans="12:16" x14ac:dyDescent="0.3">
      <c r="L8425" s="26">
        <v>8416</v>
      </c>
      <c r="M8425" s="58">
        <v>23476641.380322535</v>
      </c>
      <c r="O8425" s="26">
        <v>8416</v>
      </c>
      <c r="P8425" s="58">
        <v>23476641.380322535</v>
      </c>
    </row>
    <row r="8426" spans="12:16" x14ac:dyDescent="0.3">
      <c r="L8426" s="26">
        <v>8417</v>
      </c>
      <c r="M8426" s="58">
        <v>0</v>
      </c>
      <c r="O8426" s="26">
        <v>8417</v>
      </c>
      <c r="P8426" s="58">
        <v>0</v>
      </c>
    </row>
    <row r="8427" spans="12:16" x14ac:dyDescent="0.3">
      <c r="L8427" s="26">
        <v>8418</v>
      </c>
      <c r="M8427" s="58">
        <v>33457094.521970153</v>
      </c>
      <c r="O8427" s="26">
        <v>8418</v>
      </c>
      <c r="P8427" s="58">
        <v>20419464.596870363</v>
      </c>
    </row>
    <row r="8428" spans="12:16" x14ac:dyDescent="0.3">
      <c r="L8428" s="26">
        <v>8419</v>
      </c>
      <c r="M8428" s="58">
        <v>0</v>
      </c>
      <c r="O8428" s="26">
        <v>8419</v>
      </c>
      <c r="P8428" s="58">
        <v>0</v>
      </c>
    </row>
    <row r="8429" spans="12:16" x14ac:dyDescent="0.3">
      <c r="L8429" s="26">
        <v>8420</v>
      </c>
      <c r="M8429" s="58">
        <v>53732623.8367351</v>
      </c>
      <c r="O8429" s="26">
        <v>8420</v>
      </c>
      <c r="P8429" s="58">
        <v>53732623.8367351</v>
      </c>
    </row>
    <row r="8430" spans="12:16" x14ac:dyDescent="0.3">
      <c r="L8430" s="26">
        <v>8421</v>
      </c>
      <c r="M8430" s="58">
        <v>0</v>
      </c>
      <c r="O8430" s="26">
        <v>8421</v>
      </c>
      <c r="P8430" s="58">
        <v>0</v>
      </c>
    </row>
    <row r="8431" spans="12:16" x14ac:dyDescent="0.3">
      <c r="L8431" s="26">
        <v>8422</v>
      </c>
      <c r="M8431" s="58">
        <v>0</v>
      </c>
      <c r="O8431" s="26">
        <v>8422</v>
      </c>
      <c r="P8431" s="58">
        <v>0</v>
      </c>
    </row>
    <row r="8432" spans="12:16" x14ac:dyDescent="0.3">
      <c r="L8432" s="26">
        <v>8423</v>
      </c>
      <c r="M8432" s="58">
        <v>11014751.245124284</v>
      </c>
      <c r="O8432" s="26">
        <v>8423</v>
      </c>
      <c r="P8432" s="58">
        <v>11014751.245124284</v>
      </c>
    </row>
    <row r="8433" spans="12:16" x14ac:dyDescent="0.3">
      <c r="L8433" s="26">
        <v>8424</v>
      </c>
      <c r="M8433" s="58">
        <v>13199109.795034533</v>
      </c>
      <c r="O8433" s="26">
        <v>8424</v>
      </c>
      <c r="P8433" s="58">
        <v>0</v>
      </c>
    </row>
    <row r="8434" spans="12:16" x14ac:dyDescent="0.3">
      <c r="L8434" s="26">
        <v>8425</v>
      </c>
      <c r="M8434" s="58">
        <v>0</v>
      </c>
      <c r="O8434" s="26">
        <v>8425</v>
      </c>
      <c r="P8434" s="58">
        <v>0</v>
      </c>
    </row>
    <row r="8435" spans="12:16" x14ac:dyDescent="0.3">
      <c r="L8435" s="26">
        <v>8426</v>
      </c>
      <c r="M8435" s="58">
        <v>4733297.6487678485</v>
      </c>
      <c r="O8435" s="26">
        <v>8426</v>
      </c>
      <c r="P8435" s="58">
        <v>4733297.6487678485</v>
      </c>
    </row>
    <row r="8436" spans="12:16" x14ac:dyDescent="0.3">
      <c r="L8436" s="26">
        <v>8427</v>
      </c>
      <c r="M8436" s="58">
        <v>0</v>
      </c>
      <c r="O8436" s="26">
        <v>8427</v>
      </c>
      <c r="P8436" s="58">
        <v>0</v>
      </c>
    </row>
    <row r="8437" spans="12:16" x14ac:dyDescent="0.3">
      <c r="L8437" s="26">
        <v>8428</v>
      </c>
      <c r="M8437" s="58">
        <v>5992354.8827001629</v>
      </c>
      <c r="O8437" s="26">
        <v>8428</v>
      </c>
      <c r="P8437" s="58">
        <v>5992354.8827001629</v>
      </c>
    </row>
    <row r="8438" spans="12:16" x14ac:dyDescent="0.3">
      <c r="L8438" s="26">
        <v>8429</v>
      </c>
      <c r="M8438" s="58">
        <v>5719419.5754902931</v>
      </c>
      <c r="O8438" s="26">
        <v>8429</v>
      </c>
      <c r="P8438" s="58">
        <v>5719419.5754902931</v>
      </c>
    </row>
    <row r="8439" spans="12:16" x14ac:dyDescent="0.3">
      <c r="L8439" s="26">
        <v>8430</v>
      </c>
      <c r="M8439" s="58">
        <v>0</v>
      </c>
      <c r="O8439" s="26">
        <v>8430</v>
      </c>
      <c r="P8439" s="58">
        <v>0</v>
      </c>
    </row>
    <row r="8440" spans="12:16" x14ac:dyDescent="0.3">
      <c r="L8440" s="26">
        <v>8431</v>
      </c>
      <c r="M8440" s="58">
        <v>9404611.6521303002</v>
      </c>
      <c r="O8440" s="26">
        <v>8431</v>
      </c>
      <c r="P8440" s="58">
        <v>0</v>
      </c>
    </row>
    <row r="8441" spans="12:16" x14ac:dyDescent="0.3">
      <c r="L8441" s="26">
        <v>8432</v>
      </c>
      <c r="M8441" s="58">
        <v>10050800.766277125</v>
      </c>
      <c r="O8441" s="26">
        <v>8432</v>
      </c>
      <c r="P8441" s="58">
        <v>10050800.766277125</v>
      </c>
    </row>
    <row r="8442" spans="12:16" x14ac:dyDescent="0.3">
      <c r="L8442" s="26">
        <v>8433</v>
      </c>
      <c r="M8442" s="58">
        <v>19121578.858971652</v>
      </c>
      <c r="O8442" s="26">
        <v>8433</v>
      </c>
      <c r="P8442" s="58">
        <v>19121578.858971652</v>
      </c>
    </row>
    <row r="8443" spans="12:16" x14ac:dyDescent="0.3">
      <c r="L8443" s="26">
        <v>8434</v>
      </c>
      <c r="M8443" s="58">
        <v>10284372.612714415</v>
      </c>
      <c r="O8443" s="26">
        <v>8434</v>
      </c>
      <c r="P8443" s="58">
        <v>10284372.612714415</v>
      </c>
    </row>
    <row r="8444" spans="12:16" x14ac:dyDescent="0.3">
      <c r="L8444" s="26">
        <v>8435</v>
      </c>
      <c r="M8444" s="58">
        <v>14517441.648419872</v>
      </c>
      <c r="O8444" s="26">
        <v>8435</v>
      </c>
      <c r="P8444" s="58">
        <v>14517441.648419872</v>
      </c>
    </row>
    <row r="8445" spans="12:16" x14ac:dyDescent="0.3">
      <c r="L8445" s="26">
        <v>8436</v>
      </c>
      <c r="M8445" s="58">
        <v>10040484.762677016</v>
      </c>
      <c r="O8445" s="26">
        <v>8436</v>
      </c>
      <c r="P8445" s="58">
        <v>10040484.762677016</v>
      </c>
    </row>
    <row r="8446" spans="12:16" x14ac:dyDescent="0.3">
      <c r="L8446" s="26">
        <v>8437</v>
      </c>
      <c r="M8446" s="58">
        <v>20865905.257602889</v>
      </c>
      <c r="O8446" s="26">
        <v>8437</v>
      </c>
      <c r="P8446" s="58">
        <v>20865905.257602889</v>
      </c>
    </row>
    <row r="8447" spans="12:16" x14ac:dyDescent="0.3">
      <c r="L8447" s="26">
        <v>8438</v>
      </c>
      <c r="M8447" s="58">
        <v>0</v>
      </c>
      <c r="O8447" s="26">
        <v>8438</v>
      </c>
      <c r="P8447" s="58">
        <v>0</v>
      </c>
    </row>
    <row r="8448" spans="12:16" x14ac:dyDescent="0.3">
      <c r="L8448" s="26">
        <v>8439</v>
      </c>
      <c r="M8448" s="58">
        <v>12510462.375075698</v>
      </c>
      <c r="O8448" s="26">
        <v>8439</v>
      </c>
      <c r="P8448" s="58">
        <v>12510462.375075698</v>
      </c>
    </row>
    <row r="8449" spans="12:16" x14ac:dyDescent="0.3">
      <c r="L8449" s="26">
        <v>8440</v>
      </c>
      <c r="M8449" s="58">
        <v>0</v>
      </c>
      <c r="O8449" s="26">
        <v>8440</v>
      </c>
      <c r="P8449" s="58">
        <v>0</v>
      </c>
    </row>
    <row r="8450" spans="12:16" x14ac:dyDescent="0.3">
      <c r="L8450" s="26">
        <v>8441</v>
      </c>
      <c r="M8450" s="58">
        <v>33619944.058372684</v>
      </c>
      <c r="O8450" s="26">
        <v>8441</v>
      </c>
      <c r="P8450" s="58">
        <v>33619944.058372684</v>
      </c>
    </row>
    <row r="8451" spans="12:16" x14ac:dyDescent="0.3">
      <c r="L8451" s="26">
        <v>8442</v>
      </c>
      <c r="M8451" s="58">
        <v>0</v>
      </c>
      <c r="O8451" s="26">
        <v>8442</v>
      </c>
      <c r="P8451" s="58">
        <v>0</v>
      </c>
    </row>
    <row r="8452" spans="12:16" x14ac:dyDescent="0.3">
      <c r="L8452" s="26">
        <v>8443</v>
      </c>
      <c r="M8452" s="58">
        <v>0</v>
      </c>
      <c r="O8452" s="26">
        <v>8443</v>
      </c>
      <c r="P8452" s="58">
        <v>0</v>
      </c>
    </row>
    <row r="8453" spans="12:16" x14ac:dyDescent="0.3">
      <c r="L8453" s="26">
        <v>8444</v>
      </c>
      <c r="M8453" s="58">
        <v>39012607.186265647</v>
      </c>
      <c r="O8453" s="26">
        <v>8444</v>
      </c>
      <c r="P8453" s="58">
        <v>31980878.643996306</v>
      </c>
    </row>
    <row r="8454" spans="12:16" x14ac:dyDescent="0.3">
      <c r="L8454" s="26">
        <v>8445</v>
      </c>
      <c r="M8454" s="58">
        <v>0</v>
      </c>
      <c r="O8454" s="26">
        <v>8445</v>
      </c>
      <c r="P8454" s="58">
        <v>0</v>
      </c>
    </row>
    <row r="8455" spans="12:16" x14ac:dyDescent="0.3">
      <c r="L8455" s="26">
        <v>8446</v>
      </c>
      <c r="M8455" s="58">
        <v>10618349.109258758</v>
      </c>
      <c r="O8455" s="26">
        <v>8446</v>
      </c>
      <c r="P8455" s="58">
        <v>10618349.109258758</v>
      </c>
    </row>
    <row r="8456" spans="12:16" x14ac:dyDescent="0.3">
      <c r="L8456" s="26">
        <v>8447</v>
      </c>
      <c r="M8456" s="58">
        <v>13221826.494012877</v>
      </c>
      <c r="O8456" s="26">
        <v>8447</v>
      </c>
      <c r="P8456" s="58">
        <v>13221826.494012877</v>
      </c>
    </row>
    <row r="8457" spans="12:16" x14ac:dyDescent="0.3">
      <c r="L8457" s="26">
        <v>8448</v>
      </c>
      <c r="M8457" s="58">
        <v>0</v>
      </c>
      <c r="O8457" s="26">
        <v>8448</v>
      </c>
      <c r="P8457" s="58">
        <v>0</v>
      </c>
    </row>
    <row r="8458" spans="12:16" x14ac:dyDescent="0.3">
      <c r="L8458" s="26">
        <v>8449</v>
      </c>
      <c r="M8458" s="58">
        <v>0</v>
      </c>
      <c r="O8458" s="26">
        <v>8449</v>
      </c>
      <c r="P8458" s="58">
        <v>0</v>
      </c>
    </row>
    <row r="8459" spans="12:16" x14ac:dyDescent="0.3">
      <c r="L8459" s="26">
        <v>8450</v>
      </c>
      <c r="M8459" s="58">
        <v>9036172.5688739624</v>
      </c>
      <c r="O8459" s="26">
        <v>8450</v>
      </c>
      <c r="P8459" s="58">
        <v>0</v>
      </c>
    </row>
    <row r="8460" spans="12:16" x14ac:dyDescent="0.3">
      <c r="L8460" s="26">
        <v>8451</v>
      </c>
      <c r="M8460" s="58">
        <v>11864070.09314426</v>
      </c>
      <c r="O8460" s="26">
        <v>8451</v>
      </c>
      <c r="P8460" s="58">
        <v>11864070.09314426</v>
      </c>
    </row>
    <row r="8461" spans="12:16" x14ac:dyDescent="0.3">
      <c r="L8461" s="26">
        <v>8452</v>
      </c>
      <c r="M8461" s="58">
        <v>21759336.408491459</v>
      </c>
      <c r="O8461" s="26">
        <v>8452</v>
      </c>
      <c r="P8461" s="58">
        <v>0</v>
      </c>
    </row>
    <row r="8462" spans="12:16" x14ac:dyDescent="0.3">
      <c r="L8462" s="26">
        <v>8453</v>
      </c>
      <c r="M8462" s="58">
        <v>7673147.7988545243</v>
      </c>
      <c r="O8462" s="26">
        <v>8453</v>
      </c>
      <c r="P8462" s="58">
        <v>0</v>
      </c>
    </row>
    <row r="8463" spans="12:16" x14ac:dyDescent="0.3">
      <c r="L8463" s="26">
        <v>8454</v>
      </c>
      <c r="M8463" s="58">
        <v>0</v>
      </c>
      <c r="O8463" s="26">
        <v>8454</v>
      </c>
      <c r="P8463" s="58">
        <v>0</v>
      </c>
    </row>
    <row r="8464" spans="12:16" x14ac:dyDescent="0.3">
      <c r="L8464" s="26">
        <v>8455</v>
      </c>
      <c r="M8464" s="58">
        <v>18806145.943387318</v>
      </c>
      <c r="O8464" s="26">
        <v>8455</v>
      </c>
      <c r="P8464" s="58">
        <v>18806145.943387318</v>
      </c>
    </row>
    <row r="8465" spans="12:16" x14ac:dyDescent="0.3">
      <c r="L8465" s="26">
        <v>8456</v>
      </c>
      <c r="M8465" s="58">
        <v>5575310.809295075</v>
      </c>
      <c r="O8465" s="26">
        <v>8456</v>
      </c>
      <c r="P8465" s="58">
        <v>5575310.809295075</v>
      </c>
    </row>
    <row r="8466" spans="12:16" x14ac:dyDescent="0.3">
      <c r="L8466" s="26">
        <v>8457</v>
      </c>
      <c r="M8466" s="58">
        <v>0</v>
      </c>
      <c r="O8466" s="26">
        <v>8457</v>
      </c>
      <c r="P8466" s="58">
        <v>0</v>
      </c>
    </row>
    <row r="8467" spans="12:16" x14ac:dyDescent="0.3">
      <c r="L8467" s="26">
        <v>8458</v>
      </c>
      <c r="M8467" s="58">
        <v>30277183.973305345</v>
      </c>
      <c r="O8467" s="26">
        <v>8458</v>
      </c>
      <c r="P8467" s="58">
        <v>30277183.973305345</v>
      </c>
    </row>
    <row r="8468" spans="12:16" x14ac:dyDescent="0.3">
      <c r="L8468" s="26">
        <v>8459</v>
      </c>
      <c r="M8468" s="58">
        <v>17284011.806883633</v>
      </c>
      <c r="O8468" s="26">
        <v>8459</v>
      </c>
      <c r="P8468" s="58">
        <v>17284011.806883633</v>
      </c>
    </row>
    <row r="8469" spans="12:16" x14ac:dyDescent="0.3">
      <c r="L8469" s="26">
        <v>8460</v>
      </c>
      <c r="M8469" s="58">
        <v>9833366.6420259587</v>
      </c>
      <c r="O8469" s="26">
        <v>8460</v>
      </c>
      <c r="P8469" s="58">
        <v>9833366.6420259587</v>
      </c>
    </row>
    <row r="8470" spans="12:16" x14ac:dyDescent="0.3">
      <c r="L8470" s="26">
        <v>8461</v>
      </c>
      <c r="M8470" s="58">
        <v>0</v>
      </c>
      <c r="O8470" s="26">
        <v>8461</v>
      </c>
      <c r="P8470" s="58">
        <v>0</v>
      </c>
    </row>
    <row r="8471" spans="12:16" x14ac:dyDescent="0.3">
      <c r="L8471" s="26">
        <v>8462</v>
      </c>
      <c r="M8471" s="58">
        <v>0</v>
      </c>
      <c r="O8471" s="26">
        <v>8462</v>
      </c>
      <c r="P8471" s="58">
        <v>0</v>
      </c>
    </row>
    <row r="8472" spans="12:16" x14ac:dyDescent="0.3">
      <c r="L8472" s="26">
        <v>8463</v>
      </c>
      <c r="M8472" s="58">
        <v>45437269.357591644</v>
      </c>
      <c r="O8472" s="26">
        <v>8463</v>
      </c>
      <c r="P8472" s="58">
        <v>25249272.889618259</v>
      </c>
    </row>
    <row r="8473" spans="12:16" x14ac:dyDescent="0.3">
      <c r="L8473" s="26">
        <v>8464</v>
      </c>
      <c r="M8473" s="58">
        <v>12455372.40484193</v>
      </c>
      <c r="O8473" s="26">
        <v>8464</v>
      </c>
      <c r="P8473" s="58">
        <v>12455372.40484193</v>
      </c>
    </row>
    <row r="8474" spans="12:16" x14ac:dyDescent="0.3">
      <c r="L8474" s="26">
        <v>8465</v>
      </c>
      <c r="M8474" s="58">
        <v>0</v>
      </c>
      <c r="O8474" s="26">
        <v>8465</v>
      </c>
      <c r="P8474" s="58">
        <v>0</v>
      </c>
    </row>
    <row r="8475" spans="12:16" x14ac:dyDescent="0.3">
      <c r="L8475" s="26">
        <v>8466</v>
      </c>
      <c r="M8475" s="58">
        <v>16845142.565951765</v>
      </c>
      <c r="O8475" s="26">
        <v>8466</v>
      </c>
      <c r="P8475" s="58">
        <v>16845142.565951765</v>
      </c>
    </row>
    <row r="8476" spans="12:16" x14ac:dyDescent="0.3">
      <c r="L8476" s="26">
        <v>8467</v>
      </c>
      <c r="M8476" s="58">
        <v>11119353.400694445</v>
      </c>
      <c r="O8476" s="26">
        <v>8467</v>
      </c>
      <c r="P8476" s="58">
        <v>11119353.400694445</v>
      </c>
    </row>
    <row r="8477" spans="12:16" x14ac:dyDescent="0.3">
      <c r="L8477" s="26">
        <v>8468</v>
      </c>
      <c r="M8477" s="58">
        <v>21842893.567166314</v>
      </c>
      <c r="O8477" s="26">
        <v>8468</v>
      </c>
      <c r="P8477" s="58">
        <v>0</v>
      </c>
    </row>
    <row r="8478" spans="12:16" x14ac:dyDescent="0.3">
      <c r="L8478" s="26">
        <v>8469</v>
      </c>
      <c r="M8478" s="58">
        <v>13745032.223909432</v>
      </c>
      <c r="O8478" s="26">
        <v>8469</v>
      </c>
      <c r="P8478" s="58">
        <v>13745032.223909432</v>
      </c>
    </row>
    <row r="8479" spans="12:16" x14ac:dyDescent="0.3">
      <c r="L8479" s="26">
        <v>8470</v>
      </c>
      <c r="M8479" s="58">
        <v>0</v>
      </c>
      <c r="O8479" s="26">
        <v>8470</v>
      </c>
      <c r="P8479" s="58">
        <v>0</v>
      </c>
    </row>
    <row r="8480" spans="12:16" x14ac:dyDescent="0.3">
      <c r="L8480" s="26">
        <v>8471</v>
      </c>
      <c r="M8480" s="58">
        <v>19649139.545293227</v>
      </c>
      <c r="O8480" s="26">
        <v>8471</v>
      </c>
      <c r="P8480" s="58">
        <v>19649139.545293227</v>
      </c>
    </row>
    <row r="8481" spans="12:16" x14ac:dyDescent="0.3">
      <c r="L8481" s="26">
        <v>8472</v>
      </c>
      <c r="M8481" s="58">
        <v>0</v>
      </c>
      <c r="O8481" s="26">
        <v>8472</v>
      </c>
      <c r="P8481" s="58">
        <v>0</v>
      </c>
    </row>
    <row r="8482" spans="12:16" x14ac:dyDescent="0.3">
      <c r="L8482" s="26">
        <v>8473</v>
      </c>
      <c r="M8482" s="58">
        <v>9793564.0942980908</v>
      </c>
      <c r="O8482" s="26">
        <v>8473</v>
      </c>
      <c r="P8482" s="58">
        <v>0</v>
      </c>
    </row>
    <row r="8483" spans="12:16" x14ac:dyDescent="0.3">
      <c r="L8483" s="26">
        <v>8474</v>
      </c>
      <c r="M8483" s="58">
        <v>0</v>
      </c>
      <c r="O8483" s="26">
        <v>8474</v>
      </c>
      <c r="P8483" s="58">
        <v>0</v>
      </c>
    </row>
    <row r="8484" spans="12:16" x14ac:dyDescent="0.3">
      <c r="L8484" s="26">
        <v>8475</v>
      </c>
      <c r="M8484" s="58">
        <v>24380343.047353793</v>
      </c>
      <c r="O8484" s="26">
        <v>8475</v>
      </c>
      <c r="P8484" s="58">
        <v>24380343.047353793</v>
      </c>
    </row>
    <row r="8485" spans="12:16" x14ac:dyDescent="0.3">
      <c r="L8485" s="26">
        <v>8476</v>
      </c>
      <c r="M8485" s="58">
        <v>5443508.6323600095</v>
      </c>
      <c r="O8485" s="26">
        <v>8476</v>
      </c>
      <c r="P8485" s="58">
        <v>5443508.6323600095</v>
      </c>
    </row>
    <row r="8486" spans="12:16" x14ac:dyDescent="0.3">
      <c r="L8486" s="26">
        <v>8477</v>
      </c>
      <c r="M8486" s="58">
        <v>0</v>
      </c>
      <c r="O8486" s="26">
        <v>8477</v>
      </c>
      <c r="P8486" s="58">
        <v>0</v>
      </c>
    </row>
    <row r="8487" spans="12:16" x14ac:dyDescent="0.3">
      <c r="L8487" s="26">
        <v>8478</v>
      </c>
      <c r="M8487" s="58">
        <v>24631023.404812794</v>
      </c>
      <c r="O8487" s="26">
        <v>8478</v>
      </c>
      <c r="P8487" s="58">
        <v>0</v>
      </c>
    </row>
    <row r="8488" spans="12:16" x14ac:dyDescent="0.3">
      <c r="L8488" s="26">
        <v>8479</v>
      </c>
      <c r="M8488" s="58">
        <v>0</v>
      </c>
      <c r="O8488" s="26">
        <v>8479</v>
      </c>
      <c r="P8488" s="58">
        <v>0</v>
      </c>
    </row>
    <row r="8489" spans="12:16" x14ac:dyDescent="0.3">
      <c r="L8489" s="26">
        <v>8480</v>
      </c>
      <c r="M8489" s="58">
        <v>0</v>
      </c>
      <c r="O8489" s="26">
        <v>8480</v>
      </c>
      <c r="P8489" s="58">
        <v>0</v>
      </c>
    </row>
    <row r="8490" spans="12:16" x14ac:dyDescent="0.3">
      <c r="L8490" s="26">
        <v>8481</v>
      </c>
      <c r="M8490" s="58">
        <v>28968172.017538045</v>
      </c>
      <c r="O8490" s="26">
        <v>8481</v>
      </c>
      <c r="P8490" s="58">
        <v>28968172.017538045</v>
      </c>
    </row>
    <row r="8491" spans="12:16" x14ac:dyDescent="0.3">
      <c r="L8491" s="26">
        <v>8482</v>
      </c>
      <c r="M8491" s="58">
        <v>10685974.43751689</v>
      </c>
      <c r="O8491" s="26">
        <v>8482</v>
      </c>
      <c r="P8491" s="58">
        <v>0</v>
      </c>
    </row>
    <row r="8492" spans="12:16" x14ac:dyDescent="0.3">
      <c r="L8492" s="26">
        <v>8483</v>
      </c>
      <c r="M8492" s="58">
        <v>0</v>
      </c>
      <c r="O8492" s="26">
        <v>8483</v>
      </c>
      <c r="P8492" s="58">
        <v>0</v>
      </c>
    </row>
    <row r="8493" spans="12:16" x14ac:dyDescent="0.3">
      <c r="L8493" s="26">
        <v>8484</v>
      </c>
      <c r="M8493" s="58">
        <v>34766999.333602652</v>
      </c>
      <c r="O8493" s="26">
        <v>8484</v>
      </c>
      <c r="P8493" s="58">
        <v>24487806.679734267</v>
      </c>
    </row>
    <row r="8494" spans="12:16" x14ac:dyDescent="0.3">
      <c r="L8494" s="26">
        <v>8485</v>
      </c>
      <c r="M8494" s="58">
        <v>0</v>
      </c>
      <c r="O8494" s="26">
        <v>8485</v>
      </c>
      <c r="P8494" s="58">
        <v>0</v>
      </c>
    </row>
    <row r="8495" spans="12:16" x14ac:dyDescent="0.3">
      <c r="L8495" s="26">
        <v>8486</v>
      </c>
      <c r="M8495" s="58">
        <v>0</v>
      </c>
      <c r="O8495" s="26">
        <v>8486</v>
      </c>
      <c r="P8495" s="58">
        <v>0</v>
      </c>
    </row>
    <row r="8496" spans="12:16" x14ac:dyDescent="0.3">
      <c r="L8496" s="26">
        <v>8487</v>
      </c>
      <c r="M8496" s="58">
        <v>20260594.492423829</v>
      </c>
      <c r="O8496" s="26">
        <v>8487</v>
      </c>
      <c r="P8496" s="58">
        <v>20260594.492423829</v>
      </c>
    </row>
    <row r="8497" spans="12:16" x14ac:dyDescent="0.3">
      <c r="L8497" s="26">
        <v>8488</v>
      </c>
      <c r="M8497" s="58">
        <v>9797599.373867264</v>
      </c>
      <c r="O8497" s="26">
        <v>8488</v>
      </c>
      <c r="P8497" s="58">
        <v>9797599.373867264</v>
      </c>
    </row>
    <row r="8498" spans="12:16" x14ac:dyDescent="0.3">
      <c r="L8498" s="26">
        <v>8489</v>
      </c>
      <c r="M8498" s="58">
        <v>28495647.295735188</v>
      </c>
      <c r="O8498" s="26">
        <v>8489</v>
      </c>
      <c r="P8498" s="58">
        <v>28495647.295735188</v>
      </c>
    </row>
    <row r="8499" spans="12:16" x14ac:dyDescent="0.3">
      <c r="L8499" s="26">
        <v>8490</v>
      </c>
      <c r="M8499" s="58">
        <v>0</v>
      </c>
      <c r="O8499" s="26">
        <v>8490</v>
      </c>
      <c r="P8499" s="58">
        <v>0</v>
      </c>
    </row>
    <row r="8500" spans="12:16" x14ac:dyDescent="0.3">
      <c r="L8500" s="26">
        <v>8491</v>
      </c>
      <c r="M8500" s="58">
        <v>0</v>
      </c>
      <c r="O8500" s="26">
        <v>8491</v>
      </c>
      <c r="P8500" s="58">
        <v>0</v>
      </c>
    </row>
    <row r="8501" spans="12:16" x14ac:dyDescent="0.3">
      <c r="L8501" s="26">
        <v>8492</v>
      </c>
      <c r="M8501" s="58">
        <v>0</v>
      </c>
      <c r="O8501" s="26">
        <v>8492</v>
      </c>
      <c r="P8501" s="58">
        <v>0</v>
      </c>
    </row>
    <row r="8502" spans="12:16" x14ac:dyDescent="0.3">
      <c r="L8502" s="26">
        <v>8493</v>
      </c>
      <c r="M8502" s="58">
        <v>23430014.147075392</v>
      </c>
      <c r="O8502" s="26">
        <v>8493</v>
      </c>
      <c r="P8502" s="58">
        <v>23430014.147075392</v>
      </c>
    </row>
    <row r="8503" spans="12:16" x14ac:dyDescent="0.3">
      <c r="L8503" s="26">
        <v>8494</v>
      </c>
      <c r="M8503" s="58">
        <v>0</v>
      </c>
      <c r="O8503" s="26">
        <v>8494</v>
      </c>
      <c r="P8503" s="58">
        <v>0</v>
      </c>
    </row>
    <row r="8504" spans="12:16" x14ac:dyDescent="0.3">
      <c r="L8504" s="26">
        <v>8495</v>
      </c>
      <c r="M8504" s="58">
        <v>0</v>
      </c>
      <c r="O8504" s="26">
        <v>8495</v>
      </c>
      <c r="P8504" s="58">
        <v>0</v>
      </c>
    </row>
    <row r="8505" spans="12:16" x14ac:dyDescent="0.3">
      <c r="L8505" s="26">
        <v>8496</v>
      </c>
      <c r="M8505" s="58">
        <v>0</v>
      </c>
      <c r="O8505" s="26">
        <v>8496</v>
      </c>
      <c r="P8505" s="58">
        <v>0</v>
      </c>
    </row>
    <row r="8506" spans="12:16" x14ac:dyDescent="0.3">
      <c r="L8506" s="26">
        <v>8497</v>
      </c>
      <c r="M8506" s="58">
        <v>0</v>
      </c>
      <c r="O8506" s="26">
        <v>8497</v>
      </c>
      <c r="P8506" s="58">
        <v>0</v>
      </c>
    </row>
    <row r="8507" spans="12:16" x14ac:dyDescent="0.3">
      <c r="L8507" s="26">
        <v>8498</v>
      </c>
      <c r="M8507" s="58">
        <v>0</v>
      </c>
      <c r="O8507" s="26">
        <v>8498</v>
      </c>
      <c r="P8507" s="58">
        <v>0</v>
      </c>
    </row>
    <row r="8508" spans="12:16" x14ac:dyDescent="0.3">
      <c r="L8508" s="26">
        <v>8499</v>
      </c>
      <c r="M8508" s="58">
        <v>18412057.919801269</v>
      </c>
      <c r="O8508" s="26">
        <v>8499</v>
      </c>
      <c r="P8508" s="58">
        <v>0</v>
      </c>
    </row>
    <row r="8509" spans="12:16" x14ac:dyDescent="0.3">
      <c r="L8509" s="26">
        <v>8500</v>
      </c>
      <c r="M8509" s="58">
        <v>0</v>
      </c>
      <c r="O8509" s="26">
        <v>8500</v>
      </c>
      <c r="P8509" s="58">
        <v>0</v>
      </c>
    </row>
    <row r="8510" spans="12:16" x14ac:dyDescent="0.3">
      <c r="L8510" s="26">
        <v>8501</v>
      </c>
      <c r="M8510" s="58">
        <v>0</v>
      </c>
      <c r="O8510" s="26">
        <v>8501</v>
      </c>
      <c r="P8510" s="58">
        <v>0</v>
      </c>
    </row>
    <row r="8511" spans="12:16" x14ac:dyDescent="0.3">
      <c r="L8511" s="26">
        <v>8502</v>
      </c>
      <c r="M8511" s="58">
        <v>0</v>
      </c>
      <c r="O8511" s="26">
        <v>8502</v>
      </c>
      <c r="P8511" s="58">
        <v>0</v>
      </c>
    </row>
    <row r="8512" spans="12:16" x14ac:dyDescent="0.3">
      <c r="L8512" s="26">
        <v>8503</v>
      </c>
      <c r="M8512" s="58">
        <v>22166417.487619169</v>
      </c>
      <c r="O8512" s="26">
        <v>8503</v>
      </c>
      <c r="P8512" s="58">
        <v>22166417.487619169</v>
      </c>
    </row>
    <row r="8513" spans="12:16" x14ac:dyDescent="0.3">
      <c r="L8513" s="26">
        <v>8504</v>
      </c>
      <c r="M8513" s="58">
        <v>10987883.671111383</v>
      </c>
      <c r="O8513" s="26">
        <v>8504</v>
      </c>
      <c r="P8513" s="58">
        <v>0</v>
      </c>
    </row>
    <row r="8514" spans="12:16" x14ac:dyDescent="0.3">
      <c r="L8514" s="26">
        <v>8505</v>
      </c>
      <c r="M8514" s="58">
        <v>53740371.296355844</v>
      </c>
      <c r="O8514" s="26">
        <v>8505</v>
      </c>
      <c r="P8514" s="58">
        <v>53740371.296355844</v>
      </c>
    </row>
    <row r="8515" spans="12:16" x14ac:dyDescent="0.3">
      <c r="L8515" s="26">
        <v>8506</v>
      </c>
      <c r="M8515" s="58">
        <v>0</v>
      </c>
      <c r="O8515" s="26">
        <v>8506</v>
      </c>
      <c r="P8515" s="58">
        <v>0</v>
      </c>
    </row>
    <row r="8516" spans="12:16" x14ac:dyDescent="0.3">
      <c r="L8516" s="26">
        <v>8507</v>
      </c>
      <c r="M8516" s="58">
        <v>0</v>
      </c>
      <c r="O8516" s="26">
        <v>8507</v>
      </c>
      <c r="P8516" s="58">
        <v>0</v>
      </c>
    </row>
    <row r="8517" spans="12:16" x14ac:dyDescent="0.3">
      <c r="L8517" s="26">
        <v>8508</v>
      </c>
      <c r="M8517" s="58">
        <v>0</v>
      </c>
      <c r="O8517" s="26">
        <v>8508</v>
      </c>
      <c r="P8517" s="58">
        <v>0</v>
      </c>
    </row>
    <row r="8518" spans="12:16" x14ac:dyDescent="0.3">
      <c r="L8518" s="26">
        <v>8509</v>
      </c>
      <c r="M8518" s="58">
        <v>0</v>
      </c>
      <c r="O8518" s="26">
        <v>8509</v>
      </c>
      <c r="P8518" s="58">
        <v>0</v>
      </c>
    </row>
    <row r="8519" spans="12:16" x14ac:dyDescent="0.3">
      <c r="L8519" s="26">
        <v>8510</v>
      </c>
      <c r="M8519" s="58">
        <v>28548217.83308012</v>
      </c>
      <c r="O8519" s="26">
        <v>8510</v>
      </c>
      <c r="P8519" s="58">
        <v>28548217.83308012</v>
      </c>
    </row>
    <row r="8520" spans="12:16" x14ac:dyDescent="0.3">
      <c r="L8520" s="26">
        <v>8511</v>
      </c>
      <c r="M8520" s="58">
        <v>0</v>
      </c>
      <c r="O8520" s="26">
        <v>8511</v>
      </c>
      <c r="P8520" s="58">
        <v>0</v>
      </c>
    </row>
    <row r="8521" spans="12:16" x14ac:dyDescent="0.3">
      <c r="L8521" s="26">
        <v>8512</v>
      </c>
      <c r="M8521" s="58">
        <v>28229186.365180157</v>
      </c>
      <c r="O8521" s="26">
        <v>8512</v>
      </c>
      <c r="P8521" s="58">
        <v>0</v>
      </c>
    </row>
    <row r="8522" spans="12:16" x14ac:dyDescent="0.3">
      <c r="L8522" s="26">
        <v>8513</v>
      </c>
      <c r="M8522" s="58">
        <v>11181973.030833781</v>
      </c>
      <c r="O8522" s="26">
        <v>8513</v>
      </c>
      <c r="P8522" s="58">
        <v>11181973.030833781</v>
      </c>
    </row>
    <row r="8523" spans="12:16" x14ac:dyDescent="0.3">
      <c r="L8523" s="26">
        <v>8514</v>
      </c>
      <c r="M8523" s="58">
        <v>9121718.0993678123</v>
      </c>
      <c r="O8523" s="26">
        <v>8514</v>
      </c>
      <c r="P8523" s="58">
        <v>9121718.0993678123</v>
      </c>
    </row>
    <row r="8524" spans="12:16" x14ac:dyDescent="0.3">
      <c r="L8524" s="26">
        <v>8515</v>
      </c>
      <c r="M8524" s="58">
        <v>23778847.511735957</v>
      </c>
      <c r="O8524" s="26">
        <v>8515</v>
      </c>
      <c r="P8524" s="58">
        <v>23778847.511735957</v>
      </c>
    </row>
    <row r="8525" spans="12:16" x14ac:dyDescent="0.3">
      <c r="L8525" s="26">
        <v>8516</v>
      </c>
      <c r="M8525" s="58">
        <v>0</v>
      </c>
      <c r="O8525" s="26">
        <v>8516</v>
      </c>
      <c r="P8525" s="58">
        <v>0</v>
      </c>
    </row>
    <row r="8526" spans="12:16" x14ac:dyDescent="0.3">
      <c r="L8526" s="26">
        <v>8517</v>
      </c>
      <c r="M8526" s="58">
        <v>32470876.061293107</v>
      </c>
      <c r="O8526" s="26">
        <v>8517</v>
      </c>
      <c r="P8526" s="58">
        <v>32470876.061293107</v>
      </c>
    </row>
    <row r="8527" spans="12:16" x14ac:dyDescent="0.3">
      <c r="L8527" s="26">
        <v>8518</v>
      </c>
      <c r="M8527" s="58">
        <v>8704038.9802687168</v>
      </c>
      <c r="O8527" s="26">
        <v>8518</v>
      </c>
      <c r="P8527" s="58">
        <v>8704038.9802687168</v>
      </c>
    </row>
    <row r="8528" spans="12:16" x14ac:dyDescent="0.3">
      <c r="L8528" s="26">
        <v>8519</v>
      </c>
      <c r="M8528" s="58">
        <v>11810709.990133576</v>
      </c>
      <c r="O8528" s="26">
        <v>8519</v>
      </c>
      <c r="P8528" s="58">
        <v>11810709.990133576</v>
      </c>
    </row>
    <row r="8529" spans="12:16" x14ac:dyDescent="0.3">
      <c r="L8529" s="26">
        <v>8520</v>
      </c>
      <c r="M8529" s="58">
        <v>16338949.651722789</v>
      </c>
      <c r="O8529" s="26">
        <v>8520</v>
      </c>
      <c r="P8529" s="58">
        <v>16338949.651722789</v>
      </c>
    </row>
    <row r="8530" spans="12:16" x14ac:dyDescent="0.3">
      <c r="L8530" s="26">
        <v>8521</v>
      </c>
      <c r="M8530" s="58">
        <v>14310282.421018453</v>
      </c>
      <c r="O8530" s="26">
        <v>8521</v>
      </c>
      <c r="P8530" s="58">
        <v>14310282.421018453</v>
      </c>
    </row>
    <row r="8531" spans="12:16" x14ac:dyDescent="0.3">
      <c r="L8531" s="26">
        <v>8522</v>
      </c>
      <c r="M8531" s="58">
        <v>42333304.929235101</v>
      </c>
      <c r="O8531" s="26">
        <v>8522</v>
      </c>
      <c r="P8531" s="58">
        <v>42333304.929235101</v>
      </c>
    </row>
    <row r="8532" spans="12:16" x14ac:dyDescent="0.3">
      <c r="L8532" s="26">
        <v>8523</v>
      </c>
      <c r="M8532" s="58">
        <v>8535436.3277679421</v>
      </c>
      <c r="O8532" s="26">
        <v>8523</v>
      </c>
      <c r="P8532" s="58">
        <v>8535436.3277679421</v>
      </c>
    </row>
    <row r="8533" spans="12:16" x14ac:dyDescent="0.3">
      <c r="L8533" s="26">
        <v>8524</v>
      </c>
      <c r="M8533" s="58">
        <v>0</v>
      </c>
      <c r="O8533" s="26">
        <v>8524</v>
      </c>
      <c r="P8533" s="58">
        <v>0</v>
      </c>
    </row>
    <row r="8534" spans="12:16" x14ac:dyDescent="0.3">
      <c r="L8534" s="26">
        <v>8525</v>
      </c>
      <c r="M8534" s="58">
        <v>38995975.297638223</v>
      </c>
      <c r="O8534" s="26">
        <v>8525</v>
      </c>
      <c r="P8534" s="58">
        <v>38995975.297638223</v>
      </c>
    </row>
    <row r="8535" spans="12:16" x14ac:dyDescent="0.3">
      <c r="L8535" s="26">
        <v>8526</v>
      </c>
      <c r="M8535" s="58">
        <v>0</v>
      </c>
      <c r="O8535" s="26">
        <v>8526</v>
      </c>
      <c r="P8535" s="58">
        <v>0</v>
      </c>
    </row>
    <row r="8536" spans="12:16" x14ac:dyDescent="0.3">
      <c r="L8536" s="26">
        <v>8527</v>
      </c>
      <c r="M8536" s="58">
        <v>0</v>
      </c>
      <c r="O8536" s="26">
        <v>8527</v>
      </c>
      <c r="P8536" s="58">
        <v>0</v>
      </c>
    </row>
    <row r="8537" spans="12:16" x14ac:dyDescent="0.3">
      <c r="L8537" s="26">
        <v>8528</v>
      </c>
      <c r="M8537" s="58">
        <v>17967429.329405349</v>
      </c>
      <c r="O8537" s="26">
        <v>8528</v>
      </c>
      <c r="P8537" s="58">
        <v>17967429.329405349</v>
      </c>
    </row>
    <row r="8538" spans="12:16" x14ac:dyDescent="0.3">
      <c r="L8538" s="26">
        <v>8529</v>
      </c>
      <c r="M8538" s="58">
        <v>20743533.272707332</v>
      </c>
      <c r="O8538" s="26">
        <v>8529</v>
      </c>
      <c r="P8538" s="58">
        <v>20743533.272707332</v>
      </c>
    </row>
    <row r="8539" spans="12:16" x14ac:dyDescent="0.3">
      <c r="L8539" s="26">
        <v>8530</v>
      </c>
      <c r="M8539" s="58">
        <v>0</v>
      </c>
      <c r="O8539" s="26">
        <v>8530</v>
      </c>
      <c r="P8539" s="58">
        <v>0</v>
      </c>
    </row>
    <row r="8540" spans="12:16" x14ac:dyDescent="0.3">
      <c r="L8540" s="26">
        <v>8531</v>
      </c>
      <c r="M8540" s="58">
        <v>16715909.30603111</v>
      </c>
      <c r="O8540" s="26">
        <v>8531</v>
      </c>
      <c r="P8540" s="58">
        <v>16715909.30603111</v>
      </c>
    </row>
    <row r="8541" spans="12:16" x14ac:dyDescent="0.3">
      <c r="L8541" s="26">
        <v>8532</v>
      </c>
      <c r="M8541" s="58">
        <v>0</v>
      </c>
      <c r="O8541" s="26">
        <v>8532</v>
      </c>
      <c r="P8541" s="58">
        <v>0</v>
      </c>
    </row>
    <row r="8542" spans="12:16" x14ac:dyDescent="0.3">
      <c r="L8542" s="26">
        <v>8533</v>
      </c>
      <c r="M8542" s="58">
        <v>30388402.384544909</v>
      </c>
      <c r="O8542" s="26">
        <v>8533</v>
      </c>
      <c r="P8542" s="58">
        <v>30388402.384544909</v>
      </c>
    </row>
    <row r="8543" spans="12:16" x14ac:dyDescent="0.3">
      <c r="L8543" s="26">
        <v>8534</v>
      </c>
      <c r="M8543" s="58">
        <v>11176568.446888285</v>
      </c>
      <c r="O8543" s="26">
        <v>8534</v>
      </c>
      <c r="P8543" s="58">
        <v>11176568.446888285</v>
      </c>
    </row>
    <row r="8544" spans="12:16" x14ac:dyDescent="0.3">
      <c r="L8544" s="26">
        <v>8535</v>
      </c>
      <c r="M8544" s="58">
        <v>11835504.295798548</v>
      </c>
      <c r="O8544" s="26">
        <v>8535</v>
      </c>
      <c r="P8544" s="58">
        <v>11835504.295798548</v>
      </c>
    </row>
    <row r="8545" spans="12:16" x14ac:dyDescent="0.3">
      <c r="L8545" s="26">
        <v>8536</v>
      </c>
      <c r="M8545" s="58">
        <v>0</v>
      </c>
      <c r="O8545" s="26">
        <v>8536</v>
      </c>
      <c r="P8545" s="58">
        <v>0</v>
      </c>
    </row>
    <row r="8546" spans="12:16" x14ac:dyDescent="0.3">
      <c r="L8546" s="26">
        <v>8537</v>
      </c>
      <c r="M8546" s="58">
        <v>25455073.902627233</v>
      </c>
      <c r="O8546" s="26">
        <v>8537</v>
      </c>
      <c r="P8546" s="58">
        <v>0</v>
      </c>
    </row>
    <row r="8547" spans="12:16" x14ac:dyDescent="0.3">
      <c r="L8547" s="26">
        <v>8538</v>
      </c>
      <c r="M8547" s="58">
        <v>20936377.911211316</v>
      </c>
      <c r="O8547" s="26">
        <v>8538</v>
      </c>
      <c r="P8547" s="58">
        <v>20936377.911211316</v>
      </c>
    </row>
    <row r="8548" spans="12:16" x14ac:dyDescent="0.3">
      <c r="L8548" s="26">
        <v>8539</v>
      </c>
      <c r="M8548" s="58">
        <v>19733445.509175971</v>
      </c>
      <c r="O8548" s="26">
        <v>8539</v>
      </c>
      <c r="P8548" s="58">
        <v>19733445.509175971</v>
      </c>
    </row>
    <row r="8549" spans="12:16" x14ac:dyDescent="0.3">
      <c r="L8549" s="26">
        <v>8540</v>
      </c>
      <c r="M8549" s="58">
        <v>22426929.387061052</v>
      </c>
      <c r="O8549" s="26">
        <v>8540</v>
      </c>
      <c r="P8549" s="58">
        <v>22426929.387061052</v>
      </c>
    </row>
    <row r="8550" spans="12:16" x14ac:dyDescent="0.3">
      <c r="L8550" s="26">
        <v>8541</v>
      </c>
      <c r="M8550" s="58">
        <v>0</v>
      </c>
      <c r="O8550" s="26">
        <v>8541</v>
      </c>
      <c r="P8550" s="58">
        <v>0</v>
      </c>
    </row>
    <row r="8551" spans="12:16" x14ac:dyDescent="0.3">
      <c r="L8551" s="26">
        <v>8542</v>
      </c>
      <c r="M8551" s="58">
        <v>0</v>
      </c>
      <c r="O8551" s="26">
        <v>8542</v>
      </c>
      <c r="P8551" s="58">
        <v>0</v>
      </c>
    </row>
    <row r="8552" spans="12:16" x14ac:dyDescent="0.3">
      <c r="L8552" s="26">
        <v>8543</v>
      </c>
      <c r="M8552" s="58">
        <v>8457332.1287308056</v>
      </c>
      <c r="O8552" s="26">
        <v>8543</v>
      </c>
      <c r="P8552" s="58">
        <v>8457332.1287308056</v>
      </c>
    </row>
    <row r="8553" spans="12:16" x14ac:dyDescent="0.3">
      <c r="L8553" s="26">
        <v>8544</v>
      </c>
      <c r="M8553" s="58">
        <v>13939648.046585655</v>
      </c>
      <c r="O8553" s="26">
        <v>8544</v>
      </c>
      <c r="P8553" s="58">
        <v>13939648.046585655</v>
      </c>
    </row>
    <row r="8554" spans="12:16" x14ac:dyDescent="0.3">
      <c r="L8554" s="26">
        <v>8545</v>
      </c>
      <c r="M8554" s="58">
        <v>0</v>
      </c>
      <c r="O8554" s="26">
        <v>8545</v>
      </c>
      <c r="P8554" s="58">
        <v>0</v>
      </c>
    </row>
    <row r="8555" spans="12:16" x14ac:dyDescent="0.3">
      <c r="L8555" s="26">
        <v>8546</v>
      </c>
      <c r="M8555" s="58">
        <v>0</v>
      </c>
      <c r="O8555" s="26">
        <v>8546</v>
      </c>
      <c r="P8555" s="58">
        <v>0</v>
      </c>
    </row>
    <row r="8556" spans="12:16" x14ac:dyDescent="0.3">
      <c r="L8556" s="26">
        <v>8547</v>
      </c>
      <c r="M8556" s="58">
        <v>0</v>
      </c>
      <c r="O8556" s="26">
        <v>8547</v>
      </c>
      <c r="P8556" s="58">
        <v>0</v>
      </c>
    </row>
    <row r="8557" spans="12:16" x14ac:dyDescent="0.3">
      <c r="L8557" s="26">
        <v>8548</v>
      </c>
      <c r="M8557" s="58">
        <v>0</v>
      </c>
      <c r="O8557" s="26">
        <v>8548</v>
      </c>
      <c r="P8557" s="58">
        <v>0</v>
      </c>
    </row>
    <row r="8558" spans="12:16" x14ac:dyDescent="0.3">
      <c r="L8558" s="26">
        <v>8549</v>
      </c>
      <c r="M8558" s="58">
        <v>0</v>
      </c>
      <c r="O8558" s="26">
        <v>8549</v>
      </c>
      <c r="P8558" s="58">
        <v>0</v>
      </c>
    </row>
    <row r="8559" spans="12:16" x14ac:dyDescent="0.3">
      <c r="L8559" s="26">
        <v>8550</v>
      </c>
      <c r="M8559" s="58">
        <v>19355473.045422465</v>
      </c>
      <c r="O8559" s="26">
        <v>8550</v>
      </c>
      <c r="P8559" s="58">
        <v>19355473.045422465</v>
      </c>
    </row>
    <row r="8560" spans="12:16" x14ac:dyDescent="0.3">
      <c r="L8560" s="26">
        <v>8551</v>
      </c>
      <c r="M8560" s="58">
        <v>0</v>
      </c>
      <c r="O8560" s="26">
        <v>8551</v>
      </c>
      <c r="P8560" s="58">
        <v>0</v>
      </c>
    </row>
    <row r="8561" spans="12:16" x14ac:dyDescent="0.3">
      <c r="L8561" s="26">
        <v>8552</v>
      </c>
      <c r="M8561" s="58">
        <v>0</v>
      </c>
      <c r="O8561" s="26">
        <v>8552</v>
      </c>
      <c r="P8561" s="58">
        <v>0</v>
      </c>
    </row>
    <row r="8562" spans="12:16" x14ac:dyDescent="0.3">
      <c r="L8562" s="26">
        <v>8553</v>
      </c>
      <c r="M8562" s="58">
        <v>32891547.106621101</v>
      </c>
      <c r="O8562" s="26">
        <v>8553</v>
      </c>
      <c r="P8562" s="58">
        <v>32891547.106621101</v>
      </c>
    </row>
    <row r="8563" spans="12:16" x14ac:dyDescent="0.3">
      <c r="L8563" s="26">
        <v>8554</v>
      </c>
      <c r="M8563" s="58">
        <v>0</v>
      </c>
      <c r="O8563" s="26">
        <v>8554</v>
      </c>
      <c r="P8563" s="58">
        <v>0</v>
      </c>
    </row>
    <row r="8564" spans="12:16" x14ac:dyDescent="0.3">
      <c r="L8564" s="26">
        <v>8555</v>
      </c>
      <c r="M8564" s="58">
        <v>0</v>
      </c>
      <c r="O8564" s="26">
        <v>8555</v>
      </c>
      <c r="P8564" s="58">
        <v>0</v>
      </c>
    </row>
    <row r="8565" spans="12:16" x14ac:dyDescent="0.3">
      <c r="L8565" s="26">
        <v>8556</v>
      </c>
      <c r="M8565" s="58">
        <v>37306864.255248189</v>
      </c>
      <c r="O8565" s="26">
        <v>8556</v>
      </c>
      <c r="P8565" s="58">
        <v>37306864.255248189</v>
      </c>
    </row>
    <row r="8566" spans="12:16" x14ac:dyDescent="0.3">
      <c r="L8566" s="26">
        <v>8557</v>
      </c>
      <c r="M8566" s="58">
        <v>23372226.557857238</v>
      </c>
      <c r="O8566" s="26">
        <v>8557</v>
      </c>
      <c r="P8566" s="58">
        <v>10723718.354795754</v>
      </c>
    </row>
    <row r="8567" spans="12:16" x14ac:dyDescent="0.3">
      <c r="L8567" s="26">
        <v>8558</v>
      </c>
      <c r="M8567" s="58">
        <v>0</v>
      </c>
      <c r="O8567" s="26">
        <v>8558</v>
      </c>
      <c r="P8567" s="58">
        <v>0</v>
      </c>
    </row>
    <row r="8568" spans="12:16" x14ac:dyDescent="0.3">
      <c r="L8568" s="26">
        <v>8559</v>
      </c>
      <c r="M8568" s="58">
        <v>11288715.222162114</v>
      </c>
      <c r="O8568" s="26">
        <v>8559</v>
      </c>
      <c r="P8568" s="58">
        <v>11288715.222162114</v>
      </c>
    </row>
    <row r="8569" spans="12:16" x14ac:dyDescent="0.3">
      <c r="L8569" s="26">
        <v>8560</v>
      </c>
      <c r="M8569" s="58">
        <v>18245757.601123363</v>
      </c>
      <c r="O8569" s="26">
        <v>8560</v>
      </c>
      <c r="P8569" s="58">
        <v>18245757.601123363</v>
      </c>
    </row>
    <row r="8570" spans="12:16" x14ac:dyDescent="0.3">
      <c r="L8570" s="26">
        <v>8561</v>
      </c>
      <c r="M8570" s="58">
        <v>8389103.7335939202</v>
      </c>
      <c r="O8570" s="26">
        <v>8561</v>
      </c>
      <c r="P8570" s="58">
        <v>8389103.7335939202</v>
      </c>
    </row>
    <row r="8571" spans="12:16" x14ac:dyDescent="0.3">
      <c r="L8571" s="26">
        <v>8562</v>
      </c>
      <c r="M8571" s="58">
        <v>19445523.673751429</v>
      </c>
      <c r="O8571" s="26">
        <v>8562</v>
      </c>
      <c r="P8571" s="58">
        <v>19445523.673751429</v>
      </c>
    </row>
    <row r="8572" spans="12:16" x14ac:dyDescent="0.3">
      <c r="L8572" s="26">
        <v>8563</v>
      </c>
      <c r="M8572" s="58">
        <v>0</v>
      </c>
      <c r="O8572" s="26">
        <v>8563</v>
      </c>
      <c r="P8572" s="58">
        <v>0</v>
      </c>
    </row>
    <row r="8573" spans="12:16" x14ac:dyDescent="0.3">
      <c r="L8573" s="26">
        <v>8564</v>
      </c>
      <c r="M8573" s="58">
        <v>0</v>
      </c>
      <c r="O8573" s="26">
        <v>8564</v>
      </c>
      <c r="P8573" s="58">
        <v>0</v>
      </c>
    </row>
    <row r="8574" spans="12:16" x14ac:dyDescent="0.3">
      <c r="L8574" s="26">
        <v>8565</v>
      </c>
      <c r="M8574" s="58">
        <v>8640420.7667527497</v>
      </c>
      <c r="O8574" s="26">
        <v>8565</v>
      </c>
      <c r="P8574" s="58">
        <v>8640420.7667527497</v>
      </c>
    </row>
    <row r="8575" spans="12:16" x14ac:dyDescent="0.3">
      <c r="L8575" s="26">
        <v>8566</v>
      </c>
      <c r="M8575" s="58">
        <v>0</v>
      </c>
      <c r="O8575" s="26">
        <v>8566</v>
      </c>
      <c r="P8575" s="58">
        <v>0</v>
      </c>
    </row>
    <row r="8576" spans="12:16" x14ac:dyDescent="0.3">
      <c r="L8576" s="26">
        <v>8567</v>
      </c>
      <c r="M8576" s="58">
        <v>0</v>
      </c>
      <c r="O8576" s="26">
        <v>8567</v>
      </c>
      <c r="P8576" s="58">
        <v>0</v>
      </c>
    </row>
    <row r="8577" spans="12:16" x14ac:dyDescent="0.3">
      <c r="L8577" s="26">
        <v>8568</v>
      </c>
      <c r="M8577" s="58">
        <v>0</v>
      </c>
      <c r="O8577" s="26">
        <v>8568</v>
      </c>
      <c r="P8577" s="58">
        <v>0</v>
      </c>
    </row>
    <row r="8578" spans="12:16" x14ac:dyDescent="0.3">
      <c r="L8578" s="26">
        <v>8569</v>
      </c>
      <c r="M8578" s="58">
        <v>7811855.924046454</v>
      </c>
      <c r="O8578" s="26">
        <v>8569</v>
      </c>
      <c r="P8578" s="58">
        <v>7811855.924046454</v>
      </c>
    </row>
    <row r="8579" spans="12:16" x14ac:dyDescent="0.3">
      <c r="L8579" s="26">
        <v>8570</v>
      </c>
      <c r="M8579" s="58">
        <v>18659561.920289531</v>
      </c>
      <c r="O8579" s="26">
        <v>8570</v>
      </c>
      <c r="P8579" s="58">
        <v>7361461.481206229</v>
      </c>
    </row>
    <row r="8580" spans="12:16" x14ac:dyDescent="0.3">
      <c r="L8580" s="26">
        <v>8571</v>
      </c>
      <c r="M8580" s="58">
        <v>25623618.322024412</v>
      </c>
      <c r="O8580" s="26">
        <v>8571</v>
      </c>
      <c r="P8580" s="58">
        <v>25623618.322024412</v>
      </c>
    </row>
    <row r="8581" spans="12:16" x14ac:dyDescent="0.3">
      <c r="L8581" s="26">
        <v>8572</v>
      </c>
      <c r="M8581" s="58">
        <v>8769203.3496971074</v>
      </c>
      <c r="O8581" s="26">
        <v>8572</v>
      </c>
      <c r="P8581" s="58">
        <v>8769203.3496971074</v>
      </c>
    </row>
    <row r="8582" spans="12:16" x14ac:dyDescent="0.3">
      <c r="L8582" s="26">
        <v>8573</v>
      </c>
      <c r="M8582" s="58">
        <v>39450813.758267626</v>
      </c>
      <c r="O8582" s="26">
        <v>8573</v>
      </c>
      <c r="P8582" s="58">
        <v>10748959.441705676</v>
      </c>
    </row>
    <row r="8583" spans="12:16" x14ac:dyDescent="0.3">
      <c r="L8583" s="26">
        <v>8574</v>
      </c>
      <c r="M8583" s="58">
        <v>11064291.215114661</v>
      </c>
      <c r="O8583" s="26">
        <v>8574</v>
      </c>
      <c r="P8583" s="58">
        <v>11064291.215114661</v>
      </c>
    </row>
    <row r="8584" spans="12:16" x14ac:dyDescent="0.3">
      <c r="L8584" s="26">
        <v>8575</v>
      </c>
      <c r="M8584" s="58">
        <v>0</v>
      </c>
      <c r="O8584" s="26">
        <v>8575</v>
      </c>
      <c r="P8584" s="58">
        <v>0</v>
      </c>
    </row>
    <row r="8585" spans="12:16" x14ac:dyDescent="0.3">
      <c r="L8585" s="26">
        <v>8576</v>
      </c>
      <c r="M8585" s="58">
        <v>12415509.747304901</v>
      </c>
      <c r="O8585" s="26">
        <v>8576</v>
      </c>
      <c r="P8585" s="58">
        <v>0</v>
      </c>
    </row>
    <row r="8586" spans="12:16" x14ac:dyDescent="0.3">
      <c r="L8586" s="26">
        <v>8577</v>
      </c>
      <c r="M8586" s="58">
        <v>16436588.229832873</v>
      </c>
      <c r="O8586" s="26">
        <v>8577</v>
      </c>
      <c r="P8586" s="58">
        <v>16436588.229832873</v>
      </c>
    </row>
    <row r="8587" spans="12:16" x14ac:dyDescent="0.3">
      <c r="L8587" s="26">
        <v>8578</v>
      </c>
      <c r="M8587" s="58">
        <v>0</v>
      </c>
      <c r="O8587" s="26">
        <v>8578</v>
      </c>
      <c r="P8587" s="58">
        <v>0</v>
      </c>
    </row>
    <row r="8588" spans="12:16" x14ac:dyDescent="0.3">
      <c r="L8588" s="26">
        <v>8579</v>
      </c>
      <c r="M8588" s="58">
        <v>0</v>
      </c>
      <c r="O8588" s="26">
        <v>8579</v>
      </c>
      <c r="P8588" s="58">
        <v>0</v>
      </c>
    </row>
    <row r="8589" spans="12:16" x14ac:dyDescent="0.3">
      <c r="L8589" s="26">
        <v>8580</v>
      </c>
      <c r="M8589" s="58">
        <v>6956192.3037306722</v>
      </c>
      <c r="O8589" s="26">
        <v>8580</v>
      </c>
      <c r="P8589" s="58">
        <v>6956192.3037306722</v>
      </c>
    </row>
    <row r="8590" spans="12:16" x14ac:dyDescent="0.3">
      <c r="L8590" s="26">
        <v>8581</v>
      </c>
      <c r="M8590" s="58">
        <v>0</v>
      </c>
      <c r="O8590" s="26">
        <v>8581</v>
      </c>
      <c r="P8590" s="58">
        <v>0</v>
      </c>
    </row>
    <row r="8591" spans="12:16" x14ac:dyDescent="0.3">
      <c r="L8591" s="26">
        <v>8582</v>
      </c>
      <c r="M8591" s="58">
        <v>7551847.454391283</v>
      </c>
      <c r="O8591" s="26">
        <v>8582</v>
      </c>
      <c r="P8591" s="58">
        <v>0</v>
      </c>
    </row>
    <row r="8592" spans="12:16" x14ac:dyDescent="0.3">
      <c r="L8592" s="26">
        <v>8583</v>
      </c>
      <c r="M8592" s="58">
        <v>6817561.7748639304</v>
      </c>
      <c r="O8592" s="26">
        <v>8583</v>
      </c>
      <c r="P8592" s="58">
        <v>6817561.7748639304</v>
      </c>
    </row>
    <row r="8593" spans="12:16" x14ac:dyDescent="0.3">
      <c r="L8593" s="26">
        <v>8584</v>
      </c>
      <c r="M8593" s="58">
        <v>0</v>
      </c>
      <c r="O8593" s="26">
        <v>8584</v>
      </c>
      <c r="P8593" s="58">
        <v>0</v>
      </c>
    </row>
    <row r="8594" spans="12:16" x14ac:dyDescent="0.3">
      <c r="L8594" s="26">
        <v>8585</v>
      </c>
      <c r="M8594" s="58">
        <v>45069750.071008235</v>
      </c>
      <c r="O8594" s="26">
        <v>8585</v>
      </c>
      <c r="P8594" s="58">
        <v>45069750.071008235</v>
      </c>
    </row>
    <row r="8595" spans="12:16" x14ac:dyDescent="0.3">
      <c r="L8595" s="26">
        <v>8586</v>
      </c>
      <c r="M8595" s="58">
        <v>0</v>
      </c>
      <c r="O8595" s="26">
        <v>8586</v>
      </c>
      <c r="P8595" s="58">
        <v>0</v>
      </c>
    </row>
    <row r="8596" spans="12:16" x14ac:dyDescent="0.3">
      <c r="L8596" s="26">
        <v>8587</v>
      </c>
      <c r="M8596" s="58">
        <v>0</v>
      </c>
      <c r="O8596" s="26">
        <v>8587</v>
      </c>
      <c r="P8596" s="58">
        <v>0</v>
      </c>
    </row>
    <row r="8597" spans="12:16" x14ac:dyDescent="0.3">
      <c r="L8597" s="26">
        <v>8588</v>
      </c>
      <c r="M8597" s="58">
        <v>15668469.402812345</v>
      </c>
      <c r="O8597" s="26">
        <v>8588</v>
      </c>
      <c r="P8597" s="58">
        <v>15668469.402812345</v>
      </c>
    </row>
    <row r="8598" spans="12:16" x14ac:dyDescent="0.3">
      <c r="L8598" s="26">
        <v>8589</v>
      </c>
      <c r="M8598" s="58">
        <v>8995808.6893668007</v>
      </c>
      <c r="O8598" s="26">
        <v>8589</v>
      </c>
      <c r="P8598" s="58">
        <v>8995808.6893668007</v>
      </c>
    </row>
    <row r="8599" spans="12:16" x14ac:dyDescent="0.3">
      <c r="L8599" s="26">
        <v>8590</v>
      </c>
      <c r="M8599" s="58">
        <v>0</v>
      </c>
      <c r="O8599" s="26">
        <v>8590</v>
      </c>
      <c r="P8599" s="58">
        <v>0</v>
      </c>
    </row>
    <row r="8600" spans="12:16" x14ac:dyDescent="0.3">
      <c r="L8600" s="26">
        <v>8591</v>
      </c>
      <c r="M8600" s="58">
        <v>0</v>
      </c>
      <c r="O8600" s="26">
        <v>8591</v>
      </c>
      <c r="P8600" s="58">
        <v>0</v>
      </c>
    </row>
    <row r="8601" spans="12:16" x14ac:dyDescent="0.3">
      <c r="L8601" s="26">
        <v>8592</v>
      </c>
      <c r="M8601" s="58">
        <v>8610489.2387333382</v>
      </c>
      <c r="O8601" s="26">
        <v>8592</v>
      </c>
      <c r="P8601" s="58">
        <v>8610489.2387333382</v>
      </c>
    </row>
    <row r="8602" spans="12:16" x14ac:dyDescent="0.3">
      <c r="L8602" s="26">
        <v>8593</v>
      </c>
      <c r="M8602" s="58">
        <v>11364858.486964339</v>
      </c>
      <c r="O8602" s="26">
        <v>8593</v>
      </c>
      <c r="P8602" s="58">
        <v>11364858.486964339</v>
      </c>
    </row>
    <row r="8603" spans="12:16" x14ac:dyDescent="0.3">
      <c r="L8603" s="26">
        <v>8594</v>
      </c>
      <c r="M8603" s="58">
        <v>12648351.332281204</v>
      </c>
      <c r="O8603" s="26">
        <v>8594</v>
      </c>
      <c r="P8603" s="58">
        <v>12648351.332281204</v>
      </c>
    </row>
    <row r="8604" spans="12:16" x14ac:dyDescent="0.3">
      <c r="L8604" s="26">
        <v>8595</v>
      </c>
      <c r="M8604" s="58">
        <v>29024473.858712573</v>
      </c>
      <c r="O8604" s="26">
        <v>8595</v>
      </c>
      <c r="P8604" s="58">
        <v>29024473.858712573</v>
      </c>
    </row>
    <row r="8605" spans="12:16" x14ac:dyDescent="0.3">
      <c r="L8605" s="26">
        <v>8596</v>
      </c>
      <c r="M8605" s="58">
        <v>0</v>
      </c>
      <c r="O8605" s="26">
        <v>8596</v>
      </c>
      <c r="P8605" s="58">
        <v>0</v>
      </c>
    </row>
    <row r="8606" spans="12:16" x14ac:dyDescent="0.3">
      <c r="L8606" s="26">
        <v>8597</v>
      </c>
      <c r="M8606" s="58">
        <v>16593986.390927216</v>
      </c>
      <c r="O8606" s="26">
        <v>8597</v>
      </c>
      <c r="P8606" s="58">
        <v>16593986.390927216</v>
      </c>
    </row>
    <row r="8607" spans="12:16" x14ac:dyDescent="0.3">
      <c r="L8607" s="26">
        <v>8598</v>
      </c>
      <c r="M8607" s="58">
        <v>24948746.278067004</v>
      </c>
      <c r="O8607" s="26">
        <v>8598</v>
      </c>
      <c r="P8607" s="58">
        <v>24948746.278067004</v>
      </c>
    </row>
    <row r="8608" spans="12:16" x14ac:dyDescent="0.3">
      <c r="L8608" s="26">
        <v>8599</v>
      </c>
      <c r="M8608" s="58">
        <v>19498178.771903165</v>
      </c>
      <c r="O8608" s="26">
        <v>8599</v>
      </c>
      <c r="P8608" s="58">
        <v>10538530.779991997</v>
      </c>
    </row>
    <row r="8609" spans="12:16" x14ac:dyDescent="0.3">
      <c r="L8609" s="26">
        <v>8600</v>
      </c>
      <c r="M8609" s="58">
        <v>0</v>
      </c>
      <c r="O8609" s="26">
        <v>8600</v>
      </c>
      <c r="P8609" s="58">
        <v>0</v>
      </c>
    </row>
    <row r="8610" spans="12:16" x14ac:dyDescent="0.3">
      <c r="L8610" s="26">
        <v>8601</v>
      </c>
      <c r="M8610" s="58">
        <v>0</v>
      </c>
      <c r="O8610" s="26">
        <v>8601</v>
      </c>
      <c r="P8610" s="58">
        <v>0</v>
      </c>
    </row>
    <row r="8611" spans="12:16" x14ac:dyDescent="0.3">
      <c r="L8611" s="26">
        <v>8602</v>
      </c>
      <c r="M8611" s="58">
        <v>14396395.872389693</v>
      </c>
      <c r="O8611" s="26">
        <v>8602</v>
      </c>
      <c r="P8611" s="58">
        <v>14396395.872389693</v>
      </c>
    </row>
    <row r="8612" spans="12:16" x14ac:dyDescent="0.3">
      <c r="L8612" s="26">
        <v>8603</v>
      </c>
      <c r="M8612" s="58">
        <v>0</v>
      </c>
      <c r="O8612" s="26">
        <v>8603</v>
      </c>
      <c r="P8612" s="58">
        <v>0</v>
      </c>
    </row>
    <row r="8613" spans="12:16" x14ac:dyDescent="0.3">
      <c r="L8613" s="26">
        <v>8604</v>
      </c>
      <c r="M8613" s="58">
        <v>12703471.974260204</v>
      </c>
      <c r="O8613" s="26">
        <v>8604</v>
      </c>
      <c r="P8613" s="58">
        <v>12703471.974260204</v>
      </c>
    </row>
    <row r="8614" spans="12:16" x14ac:dyDescent="0.3">
      <c r="L8614" s="26">
        <v>8605</v>
      </c>
      <c r="M8614" s="58">
        <v>0</v>
      </c>
      <c r="O8614" s="26">
        <v>8605</v>
      </c>
      <c r="P8614" s="58">
        <v>0</v>
      </c>
    </row>
    <row r="8615" spans="12:16" x14ac:dyDescent="0.3">
      <c r="L8615" s="26">
        <v>8606</v>
      </c>
      <c r="M8615" s="58">
        <v>27108133.12883845</v>
      </c>
      <c r="O8615" s="26">
        <v>8606</v>
      </c>
      <c r="P8615" s="58">
        <v>27108133.12883845</v>
      </c>
    </row>
    <row r="8616" spans="12:16" x14ac:dyDescent="0.3">
      <c r="L8616" s="26">
        <v>8607</v>
      </c>
      <c r="M8616" s="58">
        <v>10631185.977191128</v>
      </c>
      <c r="O8616" s="26">
        <v>8607</v>
      </c>
      <c r="P8616" s="58">
        <v>10631185.977191128</v>
      </c>
    </row>
    <row r="8617" spans="12:16" x14ac:dyDescent="0.3">
      <c r="L8617" s="26">
        <v>8608</v>
      </c>
      <c r="M8617" s="58">
        <v>8588114.3012320362</v>
      </c>
      <c r="O8617" s="26">
        <v>8608</v>
      </c>
      <c r="P8617" s="58">
        <v>8588114.3012320362</v>
      </c>
    </row>
    <row r="8618" spans="12:16" x14ac:dyDescent="0.3">
      <c r="L8618" s="26">
        <v>8609</v>
      </c>
      <c r="M8618" s="58">
        <v>0</v>
      </c>
      <c r="O8618" s="26">
        <v>8609</v>
      </c>
      <c r="P8618" s="58">
        <v>0</v>
      </c>
    </row>
    <row r="8619" spans="12:16" x14ac:dyDescent="0.3">
      <c r="L8619" s="26">
        <v>8610</v>
      </c>
      <c r="M8619" s="58">
        <v>29491384.842133194</v>
      </c>
      <c r="O8619" s="26">
        <v>8610</v>
      </c>
      <c r="P8619" s="58">
        <v>13710990.755870661</v>
      </c>
    </row>
    <row r="8620" spans="12:16" x14ac:dyDescent="0.3">
      <c r="L8620" s="26">
        <v>8611</v>
      </c>
      <c r="M8620" s="58">
        <v>0</v>
      </c>
      <c r="O8620" s="26">
        <v>8611</v>
      </c>
      <c r="P8620" s="58">
        <v>0</v>
      </c>
    </row>
    <row r="8621" spans="12:16" x14ac:dyDescent="0.3">
      <c r="L8621" s="26">
        <v>8612</v>
      </c>
      <c r="M8621" s="58">
        <v>39505652.840479374</v>
      </c>
      <c r="O8621" s="26">
        <v>8612</v>
      </c>
      <c r="P8621" s="58">
        <v>30352777.751233395</v>
      </c>
    </row>
    <row r="8622" spans="12:16" x14ac:dyDescent="0.3">
      <c r="L8622" s="26">
        <v>8613</v>
      </c>
      <c r="M8622" s="58">
        <v>8766608.8065170255</v>
      </c>
      <c r="O8622" s="26">
        <v>8613</v>
      </c>
      <c r="P8622" s="58">
        <v>0</v>
      </c>
    </row>
    <row r="8623" spans="12:16" x14ac:dyDescent="0.3">
      <c r="L8623" s="26">
        <v>8614</v>
      </c>
      <c r="M8623" s="58">
        <v>21600124.842223488</v>
      </c>
      <c r="O8623" s="26">
        <v>8614</v>
      </c>
      <c r="P8623" s="58">
        <v>21600124.842223488</v>
      </c>
    </row>
    <row r="8624" spans="12:16" x14ac:dyDescent="0.3">
      <c r="L8624" s="26">
        <v>8615</v>
      </c>
      <c r="M8624" s="58">
        <v>0</v>
      </c>
      <c r="O8624" s="26">
        <v>8615</v>
      </c>
      <c r="P8624" s="58">
        <v>0</v>
      </c>
    </row>
    <row r="8625" spans="12:16" x14ac:dyDescent="0.3">
      <c r="L8625" s="26">
        <v>8616</v>
      </c>
      <c r="M8625" s="58">
        <v>0</v>
      </c>
      <c r="O8625" s="26">
        <v>8616</v>
      </c>
      <c r="P8625" s="58">
        <v>0</v>
      </c>
    </row>
    <row r="8626" spans="12:16" x14ac:dyDescent="0.3">
      <c r="L8626" s="26">
        <v>8617</v>
      </c>
      <c r="M8626" s="58">
        <v>0</v>
      </c>
      <c r="O8626" s="26">
        <v>8617</v>
      </c>
      <c r="P8626" s="58">
        <v>0</v>
      </c>
    </row>
    <row r="8627" spans="12:16" x14ac:dyDescent="0.3">
      <c r="L8627" s="26">
        <v>8618</v>
      </c>
      <c r="M8627" s="58">
        <v>0</v>
      </c>
      <c r="O8627" s="26">
        <v>8618</v>
      </c>
      <c r="P8627" s="58">
        <v>0</v>
      </c>
    </row>
    <row r="8628" spans="12:16" x14ac:dyDescent="0.3">
      <c r="L8628" s="26">
        <v>8619</v>
      </c>
      <c r="M8628" s="58">
        <v>0</v>
      </c>
      <c r="O8628" s="26">
        <v>8619</v>
      </c>
      <c r="P8628" s="58">
        <v>0</v>
      </c>
    </row>
    <row r="8629" spans="12:16" x14ac:dyDescent="0.3">
      <c r="L8629" s="26">
        <v>8620</v>
      </c>
      <c r="M8629" s="58">
        <v>6432774.3544234047</v>
      </c>
      <c r="O8629" s="26">
        <v>8620</v>
      </c>
      <c r="P8629" s="58">
        <v>6432774.3544234047</v>
      </c>
    </row>
    <row r="8630" spans="12:16" x14ac:dyDescent="0.3">
      <c r="L8630" s="26">
        <v>8621</v>
      </c>
      <c r="M8630" s="58">
        <v>0</v>
      </c>
      <c r="O8630" s="26">
        <v>8621</v>
      </c>
      <c r="P8630" s="58">
        <v>0</v>
      </c>
    </row>
    <row r="8631" spans="12:16" x14ac:dyDescent="0.3">
      <c r="L8631" s="26">
        <v>8622</v>
      </c>
      <c r="M8631" s="58">
        <v>20268828.924308129</v>
      </c>
      <c r="O8631" s="26">
        <v>8622</v>
      </c>
      <c r="P8631" s="58">
        <v>0</v>
      </c>
    </row>
    <row r="8632" spans="12:16" x14ac:dyDescent="0.3">
      <c r="L8632" s="26">
        <v>8623</v>
      </c>
      <c r="M8632" s="58">
        <v>28405867.124888644</v>
      </c>
      <c r="O8632" s="26">
        <v>8623</v>
      </c>
      <c r="P8632" s="58">
        <v>28405867.124888644</v>
      </c>
    </row>
    <row r="8633" spans="12:16" x14ac:dyDescent="0.3">
      <c r="L8633" s="26">
        <v>8624</v>
      </c>
      <c r="M8633" s="58">
        <v>0</v>
      </c>
      <c r="O8633" s="26">
        <v>8624</v>
      </c>
      <c r="P8633" s="58">
        <v>0</v>
      </c>
    </row>
    <row r="8634" spans="12:16" x14ac:dyDescent="0.3">
      <c r="L8634" s="26">
        <v>8625</v>
      </c>
      <c r="M8634" s="58">
        <v>21875334.244514756</v>
      </c>
      <c r="O8634" s="26">
        <v>8625</v>
      </c>
      <c r="P8634" s="58">
        <v>21875334.244514756</v>
      </c>
    </row>
    <row r="8635" spans="12:16" x14ac:dyDescent="0.3">
      <c r="L8635" s="26">
        <v>8626</v>
      </c>
      <c r="M8635" s="58">
        <v>0</v>
      </c>
      <c r="O8635" s="26">
        <v>8626</v>
      </c>
      <c r="P8635" s="58">
        <v>0</v>
      </c>
    </row>
    <row r="8636" spans="12:16" x14ac:dyDescent="0.3">
      <c r="L8636" s="26">
        <v>8627</v>
      </c>
      <c r="M8636" s="58">
        <v>0</v>
      </c>
      <c r="O8636" s="26">
        <v>8627</v>
      </c>
      <c r="P8636" s="58">
        <v>0</v>
      </c>
    </row>
    <row r="8637" spans="12:16" x14ac:dyDescent="0.3">
      <c r="L8637" s="26">
        <v>8628</v>
      </c>
      <c r="M8637" s="58">
        <v>0</v>
      </c>
      <c r="O8637" s="26">
        <v>8628</v>
      </c>
      <c r="P8637" s="58">
        <v>0</v>
      </c>
    </row>
    <row r="8638" spans="12:16" x14ac:dyDescent="0.3">
      <c r="L8638" s="26">
        <v>8629</v>
      </c>
      <c r="M8638" s="58">
        <v>0</v>
      </c>
      <c r="O8638" s="26">
        <v>8629</v>
      </c>
      <c r="P8638" s="58">
        <v>0</v>
      </c>
    </row>
    <row r="8639" spans="12:16" x14ac:dyDescent="0.3">
      <c r="L8639" s="26">
        <v>8630</v>
      </c>
      <c r="M8639" s="58">
        <v>19298711.117600072</v>
      </c>
      <c r="O8639" s="26">
        <v>8630</v>
      </c>
      <c r="P8639" s="58">
        <v>19298711.117600072</v>
      </c>
    </row>
    <row r="8640" spans="12:16" x14ac:dyDescent="0.3">
      <c r="L8640" s="26">
        <v>8631</v>
      </c>
      <c r="M8640" s="58">
        <v>17488349.599890769</v>
      </c>
      <c r="O8640" s="26">
        <v>8631</v>
      </c>
      <c r="P8640" s="58">
        <v>17488349.599890769</v>
      </c>
    </row>
    <row r="8641" spans="12:16" x14ac:dyDescent="0.3">
      <c r="L8641" s="26">
        <v>8632</v>
      </c>
      <c r="M8641" s="58">
        <v>0</v>
      </c>
      <c r="O8641" s="26">
        <v>8632</v>
      </c>
      <c r="P8641" s="58">
        <v>0</v>
      </c>
    </row>
    <row r="8642" spans="12:16" x14ac:dyDescent="0.3">
      <c r="L8642" s="26">
        <v>8633</v>
      </c>
      <c r="M8642" s="58">
        <v>0</v>
      </c>
      <c r="O8642" s="26">
        <v>8633</v>
      </c>
      <c r="P8642" s="58">
        <v>0</v>
      </c>
    </row>
    <row r="8643" spans="12:16" x14ac:dyDescent="0.3">
      <c r="L8643" s="26">
        <v>8634</v>
      </c>
      <c r="M8643" s="58">
        <v>0</v>
      </c>
      <c r="O8643" s="26">
        <v>8634</v>
      </c>
      <c r="P8643" s="58">
        <v>0</v>
      </c>
    </row>
    <row r="8644" spans="12:16" x14ac:dyDescent="0.3">
      <c r="L8644" s="26">
        <v>8635</v>
      </c>
      <c r="M8644" s="58">
        <v>0</v>
      </c>
      <c r="O8644" s="26">
        <v>8635</v>
      </c>
      <c r="P8644" s="58">
        <v>0</v>
      </c>
    </row>
    <row r="8645" spans="12:16" x14ac:dyDescent="0.3">
      <c r="L8645" s="26">
        <v>8636</v>
      </c>
      <c r="M8645" s="58">
        <v>0</v>
      </c>
      <c r="O8645" s="26">
        <v>8636</v>
      </c>
      <c r="P8645" s="58">
        <v>0</v>
      </c>
    </row>
    <row r="8646" spans="12:16" x14ac:dyDescent="0.3">
      <c r="L8646" s="26">
        <v>8637</v>
      </c>
      <c r="M8646" s="58">
        <v>0</v>
      </c>
      <c r="O8646" s="26">
        <v>8637</v>
      </c>
      <c r="P8646" s="58">
        <v>0</v>
      </c>
    </row>
    <row r="8647" spans="12:16" x14ac:dyDescent="0.3">
      <c r="L8647" s="26">
        <v>8638</v>
      </c>
      <c r="M8647" s="58">
        <v>22246082.068876117</v>
      </c>
      <c r="O8647" s="26">
        <v>8638</v>
      </c>
      <c r="P8647" s="58">
        <v>22246082.068876117</v>
      </c>
    </row>
    <row r="8648" spans="12:16" x14ac:dyDescent="0.3">
      <c r="L8648" s="26">
        <v>8639</v>
      </c>
      <c r="M8648" s="58">
        <v>10753781.3689487</v>
      </c>
      <c r="O8648" s="26">
        <v>8639</v>
      </c>
      <c r="P8648" s="58">
        <v>10753781.3689487</v>
      </c>
    </row>
    <row r="8649" spans="12:16" x14ac:dyDescent="0.3">
      <c r="L8649" s="26">
        <v>8640</v>
      </c>
      <c r="M8649" s="58">
        <v>0</v>
      </c>
      <c r="O8649" s="26">
        <v>8640</v>
      </c>
      <c r="P8649" s="58">
        <v>0</v>
      </c>
    </row>
    <row r="8650" spans="12:16" x14ac:dyDescent="0.3">
      <c r="L8650" s="26">
        <v>8641</v>
      </c>
      <c r="M8650" s="58">
        <v>13856027.172451172</v>
      </c>
      <c r="O8650" s="26">
        <v>8641</v>
      </c>
      <c r="P8650" s="58">
        <v>0</v>
      </c>
    </row>
    <row r="8651" spans="12:16" x14ac:dyDescent="0.3">
      <c r="L8651" s="26">
        <v>8642</v>
      </c>
      <c r="M8651" s="58">
        <v>0</v>
      </c>
      <c r="O8651" s="26">
        <v>8642</v>
      </c>
      <c r="P8651" s="58">
        <v>0</v>
      </c>
    </row>
    <row r="8652" spans="12:16" x14ac:dyDescent="0.3">
      <c r="L8652" s="26">
        <v>8643</v>
      </c>
      <c r="M8652" s="58">
        <v>11726980.55941687</v>
      </c>
      <c r="O8652" s="26">
        <v>8643</v>
      </c>
      <c r="P8652" s="58">
        <v>11726980.55941687</v>
      </c>
    </row>
    <row r="8653" spans="12:16" x14ac:dyDescent="0.3">
      <c r="L8653" s="26">
        <v>8644</v>
      </c>
      <c r="M8653" s="58">
        <v>12230513.546242641</v>
      </c>
      <c r="O8653" s="26">
        <v>8644</v>
      </c>
      <c r="P8653" s="58">
        <v>0</v>
      </c>
    </row>
    <row r="8654" spans="12:16" x14ac:dyDescent="0.3">
      <c r="L8654" s="26">
        <v>8645</v>
      </c>
      <c r="M8654" s="58">
        <v>12100507.371497422</v>
      </c>
      <c r="O8654" s="26">
        <v>8645</v>
      </c>
      <c r="P8654" s="58">
        <v>0</v>
      </c>
    </row>
    <row r="8655" spans="12:16" x14ac:dyDescent="0.3">
      <c r="L8655" s="26">
        <v>8646</v>
      </c>
      <c r="M8655" s="58">
        <v>12666504.140940916</v>
      </c>
      <c r="O8655" s="26">
        <v>8646</v>
      </c>
      <c r="P8655" s="58">
        <v>12666504.140940916</v>
      </c>
    </row>
    <row r="8656" spans="12:16" x14ac:dyDescent="0.3">
      <c r="L8656" s="26">
        <v>8647</v>
      </c>
      <c r="M8656" s="58">
        <v>5711515.5286202924</v>
      </c>
      <c r="O8656" s="26">
        <v>8647</v>
      </c>
      <c r="P8656" s="58">
        <v>5711515.5286202924</v>
      </c>
    </row>
    <row r="8657" spans="12:16" x14ac:dyDescent="0.3">
      <c r="L8657" s="26">
        <v>8648</v>
      </c>
      <c r="M8657" s="58">
        <v>0</v>
      </c>
      <c r="O8657" s="26">
        <v>8648</v>
      </c>
      <c r="P8657" s="58">
        <v>0</v>
      </c>
    </row>
    <row r="8658" spans="12:16" x14ac:dyDescent="0.3">
      <c r="L8658" s="26">
        <v>8649</v>
      </c>
      <c r="M8658" s="58">
        <v>11768068.63804285</v>
      </c>
      <c r="O8658" s="26">
        <v>8649</v>
      </c>
      <c r="P8658" s="58">
        <v>11768068.63804285</v>
      </c>
    </row>
    <row r="8659" spans="12:16" x14ac:dyDescent="0.3">
      <c r="L8659" s="26">
        <v>8650</v>
      </c>
      <c r="M8659" s="58">
        <v>0</v>
      </c>
      <c r="O8659" s="26">
        <v>8650</v>
      </c>
      <c r="P8659" s="58">
        <v>0</v>
      </c>
    </row>
    <row r="8660" spans="12:16" x14ac:dyDescent="0.3">
      <c r="L8660" s="26">
        <v>8651</v>
      </c>
      <c r="M8660" s="58">
        <v>10855917.275314528</v>
      </c>
      <c r="O8660" s="26">
        <v>8651</v>
      </c>
      <c r="P8660" s="58">
        <v>0</v>
      </c>
    </row>
    <row r="8661" spans="12:16" x14ac:dyDescent="0.3">
      <c r="L8661" s="26">
        <v>8652</v>
      </c>
      <c r="M8661" s="58">
        <v>10358012.928070832</v>
      </c>
      <c r="O8661" s="26">
        <v>8652</v>
      </c>
      <c r="P8661" s="58">
        <v>0</v>
      </c>
    </row>
    <row r="8662" spans="12:16" x14ac:dyDescent="0.3">
      <c r="L8662" s="26">
        <v>8653</v>
      </c>
      <c r="M8662" s="58">
        <v>0</v>
      </c>
      <c r="O8662" s="26">
        <v>8653</v>
      </c>
      <c r="P8662" s="58">
        <v>0</v>
      </c>
    </row>
    <row r="8663" spans="12:16" x14ac:dyDescent="0.3">
      <c r="L8663" s="26">
        <v>8654</v>
      </c>
      <c r="M8663" s="58">
        <v>0</v>
      </c>
      <c r="O8663" s="26">
        <v>8654</v>
      </c>
      <c r="P8663" s="58">
        <v>0</v>
      </c>
    </row>
    <row r="8664" spans="12:16" x14ac:dyDescent="0.3">
      <c r="L8664" s="26">
        <v>8655</v>
      </c>
      <c r="M8664" s="58">
        <v>0</v>
      </c>
      <c r="O8664" s="26">
        <v>8655</v>
      </c>
      <c r="P8664" s="58">
        <v>0</v>
      </c>
    </row>
    <row r="8665" spans="12:16" x14ac:dyDescent="0.3">
      <c r="L8665" s="26">
        <v>8656</v>
      </c>
      <c r="M8665" s="58">
        <v>0</v>
      </c>
      <c r="O8665" s="26">
        <v>8656</v>
      </c>
      <c r="P8665" s="58">
        <v>0</v>
      </c>
    </row>
    <row r="8666" spans="12:16" x14ac:dyDescent="0.3">
      <c r="L8666" s="26">
        <v>8657</v>
      </c>
      <c r="M8666" s="58">
        <v>0</v>
      </c>
      <c r="O8666" s="26">
        <v>8657</v>
      </c>
      <c r="P8666" s="58">
        <v>0</v>
      </c>
    </row>
    <row r="8667" spans="12:16" x14ac:dyDescent="0.3">
      <c r="L8667" s="26">
        <v>8658</v>
      </c>
      <c r="M8667" s="58">
        <v>23801206.777849127</v>
      </c>
      <c r="O8667" s="26">
        <v>8658</v>
      </c>
      <c r="P8667" s="58">
        <v>14744580.414775725</v>
      </c>
    </row>
    <row r="8668" spans="12:16" x14ac:dyDescent="0.3">
      <c r="L8668" s="26">
        <v>8659</v>
      </c>
      <c r="M8668" s="58">
        <v>0</v>
      </c>
      <c r="O8668" s="26">
        <v>8659</v>
      </c>
      <c r="P8668" s="58">
        <v>0</v>
      </c>
    </row>
    <row r="8669" spans="12:16" x14ac:dyDescent="0.3">
      <c r="L8669" s="26">
        <v>8660</v>
      </c>
      <c r="M8669" s="58">
        <v>12657089.775919734</v>
      </c>
      <c r="O8669" s="26">
        <v>8660</v>
      </c>
      <c r="P8669" s="58">
        <v>12657089.775919734</v>
      </c>
    </row>
    <row r="8670" spans="12:16" x14ac:dyDescent="0.3">
      <c r="L8670" s="26">
        <v>8661</v>
      </c>
      <c r="M8670" s="58">
        <v>0</v>
      </c>
      <c r="O8670" s="26">
        <v>8661</v>
      </c>
      <c r="P8670" s="58">
        <v>0</v>
      </c>
    </row>
    <row r="8671" spans="12:16" x14ac:dyDescent="0.3">
      <c r="L8671" s="26">
        <v>8662</v>
      </c>
      <c r="M8671" s="58">
        <v>29331968.797441497</v>
      </c>
      <c r="O8671" s="26">
        <v>8662</v>
      </c>
      <c r="P8671" s="58">
        <v>29331968.797441497</v>
      </c>
    </row>
    <row r="8672" spans="12:16" x14ac:dyDescent="0.3">
      <c r="L8672" s="26">
        <v>8663</v>
      </c>
      <c r="M8672" s="58">
        <v>0</v>
      </c>
      <c r="O8672" s="26">
        <v>8663</v>
      </c>
      <c r="P8672" s="58">
        <v>0</v>
      </c>
    </row>
    <row r="8673" spans="12:16" x14ac:dyDescent="0.3">
      <c r="L8673" s="26">
        <v>8664</v>
      </c>
      <c r="M8673" s="58">
        <v>0</v>
      </c>
      <c r="O8673" s="26">
        <v>8664</v>
      </c>
      <c r="P8673" s="58">
        <v>0</v>
      </c>
    </row>
    <row r="8674" spans="12:16" x14ac:dyDescent="0.3">
      <c r="L8674" s="26">
        <v>8665</v>
      </c>
      <c r="M8674" s="58">
        <v>18582147.339315943</v>
      </c>
      <c r="O8674" s="26">
        <v>8665</v>
      </c>
      <c r="P8674" s="58">
        <v>18582147.339315943</v>
      </c>
    </row>
    <row r="8675" spans="12:16" x14ac:dyDescent="0.3">
      <c r="L8675" s="26">
        <v>8666</v>
      </c>
      <c r="M8675" s="58">
        <v>0</v>
      </c>
      <c r="O8675" s="26">
        <v>8666</v>
      </c>
      <c r="P8675" s="58">
        <v>0</v>
      </c>
    </row>
    <row r="8676" spans="12:16" x14ac:dyDescent="0.3">
      <c r="L8676" s="26">
        <v>8667</v>
      </c>
      <c r="M8676" s="58">
        <v>16289851.181065194</v>
      </c>
      <c r="O8676" s="26">
        <v>8667</v>
      </c>
      <c r="P8676" s="58">
        <v>16289851.181065194</v>
      </c>
    </row>
    <row r="8677" spans="12:16" x14ac:dyDescent="0.3">
      <c r="L8677" s="26">
        <v>8668</v>
      </c>
      <c r="M8677" s="58">
        <v>8233777.2963216137</v>
      </c>
      <c r="O8677" s="26">
        <v>8668</v>
      </c>
      <c r="P8677" s="58">
        <v>8233777.2963216137</v>
      </c>
    </row>
    <row r="8678" spans="12:16" x14ac:dyDescent="0.3">
      <c r="L8678" s="26">
        <v>8669</v>
      </c>
      <c r="M8678" s="58">
        <v>0</v>
      </c>
      <c r="O8678" s="26">
        <v>8669</v>
      </c>
      <c r="P8678" s="58">
        <v>0</v>
      </c>
    </row>
    <row r="8679" spans="12:16" x14ac:dyDescent="0.3">
      <c r="L8679" s="26">
        <v>8670</v>
      </c>
      <c r="M8679" s="58">
        <v>5236075.9408859313</v>
      </c>
      <c r="O8679" s="26">
        <v>8670</v>
      </c>
      <c r="P8679" s="58">
        <v>5236075.9408859313</v>
      </c>
    </row>
    <row r="8680" spans="12:16" x14ac:dyDescent="0.3">
      <c r="L8680" s="26">
        <v>8671</v>
      </c>
      <c r="M8680" s="58">
        <v>11446994.444661699</v>
      </c>
      <c r="O8680" s="26">
        <v>8671</v>
      </c>
      <c r="P8680" s="58">
        <v>11446994.444661699</v>
      </c>
    </row>
    <row r="8681" spans="12:16" x14ac:dyDescent="0.3">
      <c r="L8681" s="26">
        <v>8672</v>
      </c>
      <c r="M8681" s="58">
        <v>0</v>
      </c>
      <c r="O8681" s="26">
        <v>8672</v>
      </c>
      <c r="P8681" s="58">
        <v>0</v>
      </c>
    </row>
    <row r="8682" spans="12:16" x14ac:dyDescent="0.3">
      <c r="L8682" s="26">
        <v>8673</v>
      </c>
      <c r="M8682" s="58">
        <v>12399132.895456279</v>
      </c>
      <c r="O8682" s="26">
        <v>8673</v>
      </c>
      <c r="P8682" s="58">
        <v>12399132.895456279</v>
      </c>
    </row>
    <row r="8683" spans="12:16" x14ac:dyDescent="0.3">
      <c r="L8683" s="26">
        <v>8674</v>
      </c>
      <c r="M8683" s="58">
        <v>0</v>
      </c>
      <c r="O8683" s="26">
        <v>8674</v>
      </c>
      <c r="P8683" s="58">
        <v>0</v>
      </c>
    </row>
    <row r="8684" spans="12:16" x14ac:dyDescent="0.3">
      <c r="L8684" s="26">
        <v>8675</v>
      </c>
      <c r="M8684" s="58">
        <v>0</v>
      </c>
      <c r="O8684" s="26">
        <v>8675</v>
      </c>
      <c r="P8684" s="58">
        <v>0</v>
      </c>
    </row>
    <row r="8685" spans="12:16" x14ac:dyDescent="0.3">
      <c r="L8685" s="26">
        <v>8676</v>
      </c>
      <c r="M8685" s="58">
        <v>0</v>
      </c>
      <c r="O8685" s="26">
        <v>8676</v>
      </c>
      <c r="P8685" s="58">
        <v>0</v>
      </c>
    </row>
    <row r="8686" spans="12:16" x14ac:dyDescent="0.3">
      <c r="L8686" s="26">
        <v>8677</v>
      </c>
      <c r="M8686" s="58">
        <v>8147405.9147167448</v>
      </c>
      <c r="O8686" s="26">
        <v>8677</v>
      </c>
      <c r="P8686" s="58">
        <v>8147405.9147167448</v>
      </c>
    </row>
    <row r="8687" spans="12:16" x14ac:dyDescent="0.3">
      <c r="L8687" s="26">
        <v>8678</v>
      </c>
      <c r="M8687" s="58">
        <v>11016156.070507159</v>
      </c>
      <c r="O8687" s="26">
        <v>8678</v>
      </c>
      <c r="P8687" s="58">
        <v>0</v>
      </c>
    </row>
    <row r="8688" spans="12:16" x14ac:dyDescent="0.3">
      <c r="L8688" s="26">
        <v>8679</v>
      </c>
      <c r="M8688" s="58">
        <v>9029118.829994522</v>
      </c>
      <c r="O8688" s="26">
        <v>8679</v>
      </c>
      <c r="P8688" s="58">
        <v>9029118.829994522</v>
      </c>
    </row>
    <row r="8689" spans="12:16" x14ac:dyDescent="0.3">
      <c r="L8689" s="26">
        <v>8680</v>
      </c>
      <c r="M8689" s="58">
        <v>5394484.9786986513</v>
      </c>
      <c r="O8689" s="26">
        <v>8680</v>
      </c>
      <c r="P8689" s="58">
        <v>5394484.9786986513</v>
      </c>
    </row>
    <row r="8690" spans="12:16" x14ac:dyDescent="0.3">
      <c r="L8690" s="26">
        <v>8681</v>
      </c>
      <c r="M8690" s="58">
        <v>0</v>
      </c>
      <c r="O8690" s="26">
        <v>8681</v>
      </c>
      <c r="P8690" s="58">
        <v>0</v>
      </c>
    </row>
    <row r="8691" spans="12:16" x14ac:dyDescent="0.3">
      <c r="L8691" s="26">
        <v>8682</v>
      </c>
      <c r="M8691" s="58">
        <v>0</v>
      </c>
      <c r="O8691" s="26">
        <v>8682</v>
      </c>
      <c r="P8691" s="58">
        <v>0</v>
      </c>
    </row>
    <row r="8692" spans="12:16" x14ac:dyDescent="0.3">
      <c r="L8692" s="26">
        <v>8683</v>
      </c>
      <c r="M8692" s="58">
        <v>24746531.036634926</v>
      </c>
      <c r="O8692" s="26">
        <v>8683</v>
      </c>
      <c r="P8692" s="58">
        <v>24746531.036634926</v>
      </c>
    </row>
    <row r="8693" spans="12:16" x14ac:dyDescent="0.3">
      <c r="L8693" s="26">
        <v>8684</v>
      </c>
      <c r="M8693" s="58">
        <v>0</v>
      </c>
      <c r="O8693" s="26">
        <v>8684</v>
      </c>
      <c r="P8693" s="58">
        <v>0</v>
      </c>
    </row>
    <row r="8694" spans="12:16" x14ac:dyDescent="0.3">
      <c r="L8694" s="26">
        <v>8685</v>
      </c>
      <c r="M8694" s="58">
        <v>8642358.837953141</v>
      </c>
      <c r="O8694" s="26">
        <v>8685</v>
      </c>
      <c r="P8694" s="58">
        <v>8642358.837953141</v>
      </c>
    </row>
    <row r="8695" spans="12:16" x14ac:dyDescent="0.3">
      <c r="L8695" s="26">
        <v>8686</v>
      </c>
      <c r="M8695" s="58">
        <v>15117550.624848515</v>
      </c>
      <c r="O8695" s="26">
        <v>8686</v>
      </c>
      <c r="P8695" s="58">
        <v>15117550.624848515</v>
      </c>
    </row>
    <row r="8696" spans="12:16" x14ac:dyDescent="0.3">
      <c r="L8696" s="26">
        <v>8687</v>
      </c>
      <c r="M8696" s="58">
        <v>0</v>
      </c>
      <c r="O8696" s="26">
        <v>8687</v>
      </c>
      <c r="P8696" s="58">
        <v>0</v>
      </c>
    </row>
    <row r="8697" spans="12:16" x14ac:dyDescent="0.3">
      <c r="L8697" s="26">
        <v>8688</v>
      </c>
      <c r="M8697" s="58">
        <v>0</v>
      </c>
      <c r="O8697" s="26">
        <v>8688</v>
      </c>
      <c r="P8697" s="58">
        <v>0</v>
      </c>
    </row>
    <row r="8698" spans="12:16" x14ac:dyDescent="0.3">
      <c r="L8698" s="26">
        <v>8689</v>
      </c>
      <c r="M8698" s="58">
        <v>5423239.9832634367</v>
      </c>
      <c r="O8698" s="26">
        <v>8689</v>
      </c>
      <c r="P8698" s="58">
        <v>5423239.9832634367</v>
      </c>
    </row>
    <row r="8699" spans="12:16" x14ac:dyDescent="0.3">
      <c r="L8699" s="26">
        <v>8690</v>
      </c>
      <c r="M8699" s="58">
        <v>0</v>
      </c>
      <c r="O8699" s="26">
        <v>8690</v>
      </c>
      <c r="P8699" s="58">
        <v>0</v>
      </c>
    </row>
    <row r="8700" spans="12:16" x14ac:dyDescent="0.3">
      <c r="L8700" s="26">
        <v>8691</v>
      </c>
      <c r="M8700" s="58">
        <v>0</v>
      </c>
      <c r="O8700" s="26">
        <v>8691</v>
      </c>
      <c r="P8700" s="58">
        <v>0</v>
      </c>
    </row>
    <row r="8701" spans="12:16" x14ac:dyDescent="0.3">
      <c r="L8701" s="26">
        <v>8692</v>
      </c>
      <c r="M8701" s="58">
        <v>10122338.860504383</v>
      </c>
      <c r="O8701" s="26">
        <v>8692</v>
      </c>
      <c r="P8701" s="58">
        <v>10122338.860504383</v>
      </c>
    </row>
    <row r="8702" spans="12:16" x14ac:dyDescent="0.3">
      <c r="L8702" s="26">
        <v>8693</v>
      </c>
      <c r="M8702" s="58">
        <v>0</v>
      </c>
      <c r="O8702" s="26">
        <v>8693</v>
      </c>
      <c r="P8702" s="58">
        <v>0</v>
      </c>
    </row>
    <row r="8703" spans="12:16" x14ac:dyDescent="0.3">
      <c r="L8703" s="26">
        <v>8694</v>
      </c>
      <c r="M8703" s="58">
        <v>0</v>
      </c>
      <c r="O8703" s="26">
        <v>8694</v>
      </c>
      <c r="P8703" s="58">
        <v>0</v>
      </c>
    </row>
    <row r="8704" spans="12:16" x14ac:dyDescent="0.3">
      <c r="L8704" s="26">
        <v>8695</v>
      </c>
      <c r="M8704" s="58">
        <v>0</v>
      </c>
      <c r="O8704" s="26">
        <v>8695</v>
      </c>
      <c r="P8704" s="58">
        <v>0</v>
      </c>
    </row>
    <row r="8705" spans="12:16" x14ac:dyDescent="0.3">
      <c r="L8705" s="26">
        <v>8696</v>
      </c>
      <c r="M8705" s="58">
        <v>16337582.510007014</v>
      </c>
      <c r="O8705" s="26">
        <v>8696</v>
      </c>
      <c r="P8705" s="58">
        <v>16337582.510007014</v>
      </c>
    </row>
    <row r="8706" spans="12:16" x14ac:dyDescent="0.3">
      <c r="L8706" s="26">
        <v>8697</v>
      </c>
      <c r="M8706" s="58">
        <v>34871246.837201521</v>
      </c>
      <c r="O8706" s="26">
        <v>8697</v>
      </c>
      <c r="P8706" s="58">
        <v>34871246.837201521</v>
      </c>
    </row>
    <row r="8707" spans="12:16" x14ac:dyDescent="0.3">
      <c r="L8707" s="26">
        <v>8698</v>
      </c>
      <c r="M8707" s="58">
        <v>0</v>
      </c>
      <c r="O8707" s="26">
        <v>8698</v>
      </c>
      <c r="P8707" s="58">
        <v>0</v>
      </c>
    </row>
    <row r="8708" spans="12:16" x14ac:dyDescent="0.3">
      <c r="L8708" s="26">
        <v>8699</v>
      </c>
      <c r="M8708" s="58">
        <v>0</v>
      </c>
      <c r="O8708" s="26">
        <v>8699</v>
      </c>
      <c r="P8708" s="58">
        <v>0</v>
      </c>
    </row>
    <row r="8709" spans="12:16" x14ac:dyDescent="0.3">
      <c r="L8709" s="26">
        <v>8700</v>
      </c>
      <c r="M8709" s="58">
        <v>7968096.3691820037</v>
      </c>
      <c r="O8709" s="26">
        <v>8700</v>
      </c>
      <c r="P8709" s="58">
        <v>7968096.3691820037</v>
      </c>
    </row>
    <row r="8710" spans="12:16" x14ac:dyDescent="0.3">
      <c r="L8710" s="26">
        <v>8701</v>
      </c>
      <c r="M8710" s="58">
        <v>20597986.040909488</v>
      </c>
      <c r="O8710" s="26">
        <v>8701</v>
      </c>
      <c r="P8710" s="58">
        <v>20597986.040909488</v>
      </c>
    </row>
    <row r="8711" spans="12:16" x14ac:dyDescent="0.3">
      <c r="L8711" s="26">
        <v>8702</v>
      </c>
      <c r="M8711" s="58">
        <v>5651497.4621532867</v>
      </c>
      <c r="O8711" s="26">
        <v>8702</v>
      </c>
      <c r="P8711" s="58">
        <v>5651497.4621532867</v>
      </c>
    </row>
    <row r="8712" spans="12:16" x14ac:dyDescent="0.3">
      <c r="L8712" s="26">
        <v>8703</v>
      </c>
      <c r="M8712" s="58">
        <v>16977456.166375879</v>
      </c>
      <c r="O8712" s="26">
        <v>8703</v>
      </c>
      <c r="P8712" s="58">
        <v>16977456.166375879</v>
      </c>
    </row>
    <row r="8713" spans="12:16" x14ac:dyDescent="0.3">
      <c r="L8713" s="26">
        <v>8704</v>
      </c>
      <c r="M8713" s="58">
        <v>40300770.221802965</v>
      </c>
      <c r="O8713" s="26">
        <v>8704</v>
      </c>
      <c r="P8713" s="58">
        <v>40300770.221802965</v>
      </c>
    </row>
    <row r="8714" spans="12:16" x14ac:dyDescent="0.3">
      <c r="L8714" s="26">
        <v>8705</v>
      </c>
      <c r="M8714" s="58">
        <v>0</v>
      </c>
      <c r="O8714" s="26">
        <v>8705</v>
      </c>
      <c r="P8714" s="58">
        <v>0</v>
      </c>
    </row>
    <row r="8715" spans="12:16" x14ac:dyDescent="0.3">
      <c r="L8715" s="26">
        <v>8706</v>
      </c>
      <c r="M8715" s="58">
        <v>17880179.417196769</v>
      </c>
      <c r="O8715" s="26">
        <v>8706</v>
      </c>
      <c r="P8715" s="58">
        <v>17880179.417196769</v>
      </c>
    </row>
    <row r="8716" spans="12:16" x14ac:dyDescent="0.3">
      <c r="L8716" s="26">
        <v>8707</v>
      </c>
      <c r="M8716" s="58">
        <v>0</v>
      </c>
      <c r="O8716" s="26">
        <v>8707</v>
      </c>
      <c r="P8716" s="58">
        <v>0</v>
      </c>
    </row>
    <row r="8717" spans="12:16" x14ac:dyDescent="0.3">
      <c r="L8717" s="26">
        <v>8708</v>
      </c>
      <c r="M8717" s="58">
        <v>25517574.00747541</v>
      </c>
      <c r="O8717" s="26">
        <v>8708</v>
      </c>
      <c r="P8717" s="58">
        <v>25517574.00747541</v>
      </c>
    </row>
    <row r="8718" spans="12:16" x14ac:dyDescent="0.3">
      <c r="L8718" s="26">
        <v>8709</v>
      </c>
      <c r="M8718" s="58">
        <v>0</v>
      </c>
      <c r="O8718" s="26">
        <v>8709</v>
      </c>
      <c r="P8718" s="58">
        <v>0</v>
      </c>
    </row>
    <row r="8719" spans="12:16" x14ac:dyDescent="0.3">
      <c r="L8719" s="26">
        <v>8710</v>
      </c>
      <c r="M8719" s="58">
        <v>18445085.810754422</v>
      </c>
      <c r="O8719" s="26">
        <v>8710</v>
      </c>
      <c r="P8719" s="58">
        <v>18445085.810754422</v>
      </c>
    </row>
    <row r="8720" spans="12:16" x14ac:dyDescent="0.3">
      <c r="L8720" s="26">
        <v>8711</v>
      </c>
      <c r="M8720" s="58">
        <v>10078585.868061997</v>
      </c>
      <c r="O8720" s="26">
        <v>8711</v>
      </c>
      <c r="P8720" s="58">
        <v>10078585.868061997</v>
      </c>
    </row>
    <row r="8721" spans="12:16" x14ac:dyDescent="0.3">
      <c r="L8721" s="26">
        <v>8712</v>
      </c>
      <c r="M8721" s="58">
        <v>10202523.846350867</v>
      </c>
      <c r="O8721" s="26">
        <v>8712</v>
      </c>
      <c r="P8721" s="58">
        <v>10202523.846350867</v>
      </c>
    </row>
    <row r="8722" spans="12:16" x14ac:dyDescent="0.3">
      <c r="L8722" s="26">
        <v>8713</v>
      </c>
      <c r="M8722" s="58">
        <v>0</v>
      </c>
      <c r="O8722" s="26">
        <v>8713</v>
      </c>
      <c r="P8722" s="58">
        <v>0</v>
      </c>
    </row>
    <row r="8723" spans="12:16" x14ac:dyDescent="0.3">
      <c r="L8723" s="26">
        <v>8714</v>
      </c>
      <c r="M8723" s="58">
        <v>0</v>
      </c>
      <c r="O8723" s="26">
        <v>8714</v>
      </c>
      <c r="P8723" s="58">
        <v>0</v>
      </c>
    </row>
    <row r="8724" spans="12:16" x14ac:dyDescent="0.3">
      <c r="L8724" s="26">
        <v>8715</v>
      </c>
      <c r="M8724" s="58">
        <v>24946759.785877347</v>
      </c>
      <c r="O8724" s="26">
        <v>8715</v>
      </c>
      <c r="P8724" s="58">
        <v>24946759.785877347</v>
      </c>
    </row>
    <row r="8725" spans="12:16" x14ac:dyDescent="0.3">
      <c r="L8725" s="26">
        <v>8716</v>
      </c>
      <c r="M8725" s="58">
        <v>23830380.438764419</v>
      </c>
      <c r="O8725" s="26">
        <v>8716</v>
      </c>
      <c r="P8725" s="58">
        <v>23830380.438764419</v>
      </c>
    </row>
    <row r="8726" spans="12:16" x14ac:dyDescent="0.3">
      <c r="L8726" s="26">
        <v>8717</v>
      </c>
      <c r="M8726" s="58">
        <v>13797340.413193803</v>
      </c>
      <c r="O8726" s="26">
        <v>8717</v>
      </c>
      <c r="P8726" s="58">
        <v>13797340.413193803</v>
      </c>
    </row>
    <row r="8727" spans="12:16" x14ac:dyDescent="0.3">
      <c r="L8727" s="26">
        <v>8718</v>
      </c>
      <c r="M8727" s="58">
        <v>11178613.810264753</v>
      </c>
      <c r="O8727" s="26">
        <v>8718</v>
      </c>
      <c r="P8727" s="58">
        <v>11178613.810264753</v>
      </c>
    </row>
    <row r="8728" spans="12:16" x14ac:dyDescent="0.3">
      <c r="L8728" s="26">
        <v>8719</v>
      </c>
      <c r="M8728" s="58">
        <v>0</v>
      </c>
      <c r="O8728" s="26">
        <v>8719</v>
      </c>
      <c r="P8728" s="58">
        <v>0</v>
      </c>
    </row>
    <row r="8729" spans="12:16" x14ac:dyDescent="0.3">
      <c r="L8729" s="26">
        <v>8720</v>
      </c>
      <c r="M8729" s="58">
        <v>0</v>
      </c>
      <c r="O8729" s="26">
        <v>8720</v>
      </c>
      <c r="P8729" s="58">
        <v>0</v>
      </c>
    </row>
    <row r="8730" spans="12:16" x14ac:dyDescent="0.3">
      <c r="L8730" s="26">
        <v>8721</v>
      </c>
      <c r="M8730" s="58">
        <v>0</v>
      </c>
      <c r="O8730" s="26">
        <v>8721</v>
      </c>
      <c r="P8730" s="58">
        <v>0</v>
      </c>
    </row>
    <row r="8731" spans="12:16" x14ac:dyDescent="0.3">
      <c r="L8731" s="26">
        <v>8722</v>
      </c>
      <c r="M8731" s="58">
        <v>11338903.807722975</v>
      </c>
      <c r="O8731" s="26">
        <v>8722</v>
      </c>
      <c r="P8731" s="58">
        <v>11338903.807722975</v>
      </c>
    </row>
    <row r="8732" spans="12:16" x14ac:dyDescent="0.3">
      <c r="L8732" s="26">
        <v>8723</v>
      </c>
      <c r="M8732" s="58">
        <v>0</v>
      </c>
      <c r="O8732" s="26">
        <v>8723</v>
      </c>
      <c r="P8732" s="58">
        <v>0</v>
      </c>
    </row>
    <row r="8733" spans="12:16" x14ac:dyDescent="0.3">
      <c r="L8733" s="26">
        <v>8724</v>
      </c>
      <c r="M8733" s="58">
        <v>0</v>
      </c>
      <c r="O8733" s="26">
        <v>8724</v>
      </c>
      <c r="P8733" s="58">
        <v>0</v>
      </c>
    </row>
    <row r="8734" spans="12:16" x14ac:dyDescent="0.3">
      <c r="L8734" s="26">
        <v>8725</v>
      </c>
      <c r="M8734" s="58">
        <v>8584105.2759452816</v>
      </c>
      <c r="O8734" s="26">
        <v>8725</v>
      </c>
      <c r="P8734" s="58">
        <v>8584105.2759452816</v>
      </c>
    </row>
    <row r="8735" spans="12:16" x14ac:dyDescent="0.3">
      <c r="L8735" s="26">
        <v>8726</v>
      </c>
      <c r="M8735" s="58">
        <v>0</v>
      </c>
      <c r="O8735" s="26">
        <v>8726</v>
      </c>
      <c r="P8735" s="58">
        <v>0</v>
      </c>
    </row>
    <row r="8736" spans="12:16" x14ac:dyDescent="0.3">
      <c r="L8736" s="26">
        <v>8727</v>
      </c>
      <c r="M8736" s="58">
        <v>32870245.803191774</v>
      </c>
      <c r="O8736" s="26">
        <v>8727</v>
      </c>
      <c r="P8736" s="58">
        <v>32870245.803191774</v>
      </c>
    </row>
    <row r="8737" spans="12:16" x14ac:dyDescent="0.3">
      <c r="L8737" s="26">
        <v>8728</v>
      </c>
      <c r="M8737" s="58">
        <v>8961083.6600934993</v>
      </c>
      <c r="O8737" s="26">
        <v>8728</v>
      </c>
      <c r="P8737" s="58">
        <v>8961083.6600934993</v>
      </c>
    </row>
    <row r="8738" spans="12:16" x14ac:dyDescent="0.3">
      <c r="L8738" s="26">
        <v>8729</v>
      </c>
      <c r="M8738" s="58">
        <v>10032007.58543317</v>
      </c>
      <c r="O8738" s="26">
        <v>8729</v>
      </c>
      <c r="P8738" s="58">
        <v>0</v>
      </c>
    </row>
    <row r="8739" spans="12:16" x14ac:dyDescent="0.3">
      <c r="L8739" s="26">
        <v>8730</v>
      </c>
      <c r="M8739" s="58">
        <v>25442687.775068983</v>
      </c>
      <c r="O8739" s="26">
        <v>8730</v>
      </c>
      <c r="P8739" s="58">
        <v>16567410.349077407</v>
      </c>
    </row>
    <row r="8740" spans="12:16" x14ac:dyDescent="0.3">
      <c r="L8740" s="26">
        <v>8731</v>
      </c>
      <c r="M8740" s="58">
        <v>0</v>
      </c>
      <c r="O8740" s="26">
        <v>8731</v>
      </c>
      <c r="P8740" s="58">
        <v>0</v>
      </c>
    </row>
    <row r="8741" spans="12:16" x14ac:dyDescent="0.3">
      <c r="L8741" s="26">
        <v>8732</v>
      </c>
      <c r="M8741" s="58">
        <v>8539741.1868400574</v>
      </c>
      <c r="O8741" s="26">
        <v>8732</v>
      </c>
      <c r="P8741" s="58">
        <v>8539741.1868400574</v>
      </c>
    </row>
    <row r="8742" spans="12:16" x14ac:dyDescent="0.3">
      <c r="L8742" s="26">
        <v>8733</v>
      </c>
      <c r="M8742" s="58">
        <v>12984209.69494506</v>
      </c>
      <c r="O8742" s="26">
        <v>8733</v>
      </c>
      <c r="P8742" s="58">
        <v>12984209.69494506</v>
      </c>
    </row>
    <row r="8743" spans="12:16" x14ac:dyDescent="0.3">
      <c r="L8743" s="26">
        <v>8734</v>
      </c>
      <c r="M8743" s="58">
        <v>18182432.992209125</v>
      </c>
      <c r="O8743" s="26">
        <v>8734</v>
      </c>
      <c r="P8743" s="58">
        <v>5225890.3308359822</v>
      </c>
    </row>
    <row r="8744" spans="12:16" x14ac:dyDescent="0.3">
      <c r="L8744" s="26">
        <v>8735</v>
      </c>
      <c r="M8744" s="58">
        <v>0</v>
      </c>
      <c r="O8744" s="26">
        <v>8735</v>
      </c>
      <c r="P8744" s="58">
        <v>0</v>
      </c>
    </row>
    <row r="8745" spans="12:16" x14ac:dyDescent="0.3">
      <c r="L8745" s="26">
        <v>8736</v>
      </c>
      <c r="M8745" s="58">
        <v>25924734.99241757</v>
      </c>
      <c r="O8745" s="26">
        <v>8736</v>
      </c>
      <c r="P8745" s="58">
        <v>0</v>
      </c>
    </row>
    <row r="8746" spans="12:16" x14ac:dyDescent="0.3">
      <c r="L8746" s="26">
        <v>8737</v>
      </c>
      <c r="M8746" s="58">
        <v>12213706.96473694</v>
      </c>
      <c r="O8746" s="26">
        <v>8737</v>
      </c>
      <c r="P8746" s="58">
        <v>12213706.96473694</v>
      </c>
    </row>
    <row r="8747" spans="12:16" x14ac:dyDescent="0.3">
      <c r="L8747" s="26">
        <v>8738</v>
      </c>
      <c r="M8747" s="58">
        <v>0</v>
      </c>
      <c r="O8747" s="26">
        <v>8738</v>
      </c>
      <c r="P8747" s="58">
        <v>0</v>
      </c>
    </row>
    <row r="8748" spans="12:16" x14ac:dyDescent="0.3">
      <c r="L8748" s="26">
        <v>8739</v>
      </c>
      <c r="M8748" s="58">
        <v>0</v>
      </c>
      <c r="O8748" s="26">
        <v>8739</v>
      </c>
      <c r="P8748" s="58">
        <v>0</v>
      </c>
    </row>
    <row r="8749" spans="12:16" x14ac:dyDescent="0.3">
      <c r="L8749" s="26">
        <v>8740</v>
      </c>
      <c r="M8749" s="58">
        <v>7181529.5019191206</v>
      </c>
      <c r="O8749" s="26">
        <v>8740</v>
      </c>
      <c r="P8749" s="58">
        <v>7181529.5019191206</v>
      </c>
    </row>
    <row r="8750" spans="12:16" x14ac:dyDescent="0.3">
      <c r="L8750" s="26">
        <v>8741</v>
      </c>
      <c r="M8750" s="58">
        <v>11250182.585741535</v>
      </c>
      <c r="O8750" s="26">
        <v>8741</v>
      </c>
      <c r="P8750" s="58">
        <v>11250182.585741535</v>
      </c>
    </row>
    <row r="8751" spans="12:16" x14ac:dyDescent="0.3">
      <c r="L8751" s="26">
        <v>8742</v>
      </c>
      <c r="M8751" s="58">
        <v>11056781.727862824</v>
      </c>
      <c r="O8751" s="26">
        <v>8742</v>
      </c>
      <c r="P8751" s="58">
        <v>11056781.727862824</v>
      </c>
    </row>
    <row r="8752" spans="12:16" x14ac:dyDescent="0.3">
      <c r="L8752" s="26">
        <v>8743</v>
      </c>
      <c r="M8752" s="58">
        <v>0</v>
      </c>
      <c r="O8752" s="26">
        <v>8743</v>
      </c>
      <c r="P8752" s="58">
        <v>0</v>
      </c>
    </row>
    <row r="8753" spans="12:16" x14ac:dyDescent="0.3">
      <c r="L8753" s="26">
        <v>8744</v>
      </c>
      <c r="M8753" s="58">
        <v>9779680.9599753693</v>
      </c>
      <c r="O8753" s="26">
        <v>8744</v>
      </c>
      <c r="P8753" s="58">
        <v>9779680.9599753693</v>
      </c>
    </row>
    <row r="8754" spans="12:16" x14ac:dyDescent="0.3">
      <c r="L8754" s="26">
        <v>8745</v>
      </c>
      <c r="M8754" s="58">
        <v>14304130.071538318</v>
      </c>
      <c r="O8754" s="26">
        <v>8745</v>
      </c>
      <c r="P8754" s="58">
        <v>14304130.071538318</v>
      </c>
    </row>
    <row r="8755" spans="12:16" x14ac:dyDescent="0.3">
      <c r="L8755" s="26">
        <v>8746</v>
      </c>
      <c r="M8755" s="58">
        <v>34910008.329051167</v>
      </c>
      <c r="O8755" s="26">
        <v>8746</v>
      </c>
      <c r="P8755" s="58">
        <v>34910008.329051167</v>
      </c>
    </row>
    <row r="8756" spans="12:16" x14ac:dyDescent="0.3">
      <c r="L8756" s="26">
        <v>8747</v>
      </c>
      <c r="M8756" s="58">
        <v>25032044.094691917</v>
      </c>
      <c r="O8756" s="26">
        <v>8747</v>
      </c>
      <c r="P8756" s="58">
        <v>25032044.094691917</v>
      </c>
    </row>
    <row r="8757" spans="12:16" x14ac:dyDescent="0.3">
      <c r="L8757" s="26">
        <v>8748</v>
      </c>
      <c r="M8757" s="58">
        <v>9891345.9012925774</v>
      </c>
      <c r="O8757" s="26">
        <v>8748</v>
      </c>
      <c r="P8757" s="58">
        <v>0</v>
      </c>
    </row>
    <row r="8758" spans="12:16" x14ac:dyDescent="0.3">
      <c r="L8758" s="26">
        <v>8749</v>
      </c>
      <c r="M8758" s="58">
        <v>8048844.6472919127</v>
      </c>
      <c r="O8758" s="26">
        <v>8749</v>
      </c>
      <c r="P8758" s="58">
        <v>8048844.6472919127</v>
      </c>
    </row>
    <row r="8759" spans="12:16" x14ac:dyDescent="0.3">
      <c r="L8759" s="26">
        <v>8750</v>
      </c>
      <c r="M8759" s="58">
        <v>24234985.176386535</v>
      </c>
      <c r="O8759" s="26">
        <v>8750</v>
      </c>
      <c r="P8759" s="58">
        <v>17205346.363491468</v>
      </c>
    </row>
    <row r="8760" spans="12:16" x14ac:dyDescent="0.3">
      <c r="L8760" s="26">
        <v>8751</v>
      </c>
      <c r="M8760" s="58">
        <v>12523617.255811565</v>
      </c>
      <c r="O8760" s="26">
        <v>8751</v>
      </c>
      <c r="P8760" s="58">
        <v>12523617.255811565</v>
      </c>
    </row>
    <row r="8761" spans="12:16" x14ac:dyDescent="0.3">
      <c r="L8761" s="26">
        <v>8752</v>
      </c>
      <c r="M8761" s="58">
        <v>0</v>
      </c>
      <c r="O8761" s="26">
        <v>8752</v>
      </c>
      <c r="P8761" s="58">
        <v>0</v>
      </c>
    </row>
    <row r="8762" spans="12:16" x14ac:dyDescent="0.3">
      <c r="L8762" s="26">
        <v>8753</v>
      </c>
      <c r="M8762" s="58">
        <v>0</v>
      </c>
      <c r="O8762" s="26">
        <v>8753</v>
      </c>
      <c r="P8762" s="58">
        <v>0</v>
      </c>
    </row>
    <row r="8763" spans="12:16" x14ac:dyDescent="0.3">
      <c r="L8763" s="26">
        <v>8754</v>
      </c>
      <c r="M8763" s="58">
        <v>0</v>
      </c>
      <c r="O8763" s="26">
        <v>8754</v>
      </c>
      <c r="P8763" s="58">
        <v>0</v>
      </c>
    </row>
    <row r="8764" spans="12:16" x14ac:dyDescent="0.3">
      <c r="L8764" s="26">
        <v>8755</v>
      </c>
      <c r="M8764" s="58">
        <v>0</v>
      </c>
      <c r="O8764" s="26">
        <v>8755</v>
      </c>
      <c r="P8764" s="58">
        <v>0</v>
      </c>
    </row>
    <row r="8765" spans="12:16" x14ac:dyDescent="0.3">
      <c r="L8765" s="26">
        <v>8756</v>
      </c>
      <c r="M8765" s="58">
        <v>13999090.907517996</v>
      </c>
      <c r="O8765" s="26">
        <v>8756</v>
      </c>
      <c r="P8765" s="58">
        <v>6849262.3426769087</v>
      </c>
    </row>
    <row r="8766" spans="12:16" x14ac:dyDescent="0.3">
      <c r="L8766" s="26">
        <v>8757</v>
      </c>
      <c r="M8766" s="58">
        <v>0</v>
      </c>
      <c r="O8766" s="26">
        <v>8757</v>
      </c>
      <c r="P8766" s="58">
        <v>0</v>
      </c>
    </row>
    <row r="8767" spans="12:16" x14ac:dyDescent="0.3">
      <c r="L8767" s="26">
        <v>8758</v>
      </c>
      <c r="M8767" s="58">
        <v>11110777.87887915</v>
      </c>
      <c r="O8767" s="26">
        <v>8758</v>
      </c>
      <c r="P8767" s="58">
        <v>11110777.87887915</v>
      </c>
    </row>
    <row r="8768" spans="12:16" x14ac:dyDescent="0.3">
      <c r="L8768" s="26">
        <v>8759</v>
      </c>
      <c r="M8768" s="58">
        <v>0</v>
      </c>
      <c r="O8768" s="26">
        <v>8759</v>
      </c>
      <c r="P8768" s="58">
        <v>0</v>
      </c>
    </row>
    <row r="8769" spans="12:16" x14ac:dyDescent="0.3">
      <c r="L8769" s="26">
        <v>8760</v>
      </c>
      <c r="M8769" s="58">
        <v>23484479.201776423</v>
      </c>
      <c r="O8769" s="26">
        <v>8760</v>
      </c>
      <c r="P8769" s="58">
        <v>23484479.201776423</v>
      </c>
    </row>
    <row r="8770" spans="12:16" x14ac:dyDescent="0.3">
      <c r="L8770" s="26">
        <v>8761</v>
      </c>
      <c r="M8770" s="58">
        <v>7703499.2917581229</v>
      </c>
      <c r="O8770" s="26">
        <v>8761</v>
      </c>
      <c r="P8770" s="58">
        <v>7703499.2917581229</v>
      </c>
    </row>
    <row r="8771" spans="12:16" x14ac:dyDescent="0.3">
      <c r="L8771" s="26">
        <v>8762</v>
      </c>
      <c r="M8771" s="58">
        <v>25735705.544654604</v>
      </c>
      <c r="O8771" s="26">
        <v>8762</v>
      </c>
      <c r="P8771" s="58">
        <v>25735705.544654604</v>
      </c>
    </row>
    <row r="8772" spans="12:16" x14ac:dyDescent="0.3">
      <c r="L8772" s="26">
        <v>8763</v>
      </c>
      <c r="M8772" s="58">
        <v>0</v>
      </c>
      <c r="O8772" s="26">
        <v>8763</v>
      </c>
      <c r="P8772" s="58">
        <v>0</v>
      </c>
    </row>
    <row r="8773" spans="12:16" x14ac:dyDescent="0.3">
      <c r="L8773" s="26">
        <v>8764</v>
      </c>
      <c r="M8773" s="58">
        <v>9407210.6149320193</v>
      </c>
      <c r="O8773" s="26">
        <v>8764</v>
      </c>
      <c r="P8773" s="58">
        <v>9407210.6149320193</v>
      </c>
    </row>
    <row r="8774" spans="12:16" x14ac:dyDescent="0.3">
      <c r="L8774" s="26">
        <v>8765</v>
      </c>
      <c r="M8774" s="58">
        <v>0</v>
      </c>
      <c r="O8774" s="26">
        <v>8765</v>
      </c>
      <c r="P8774" s="58">
        <v>0</v>
      </c>
    </row>
    <row r="8775" spans="12:16" x14ac:dyDescent="0.3">
      <c r="L8775" s="26">
        <v>8766</v>
      </c>
      <c r="M8775" s="58">
        <v>18993971.888100095</v>
      </c>
      <c r="O8775" s="26">
        <v>8766</v>
      </c>
      <c r="P8775" s="58">
        <v>11180349.390241517</v>
      </c>
    </row>
    <row r="8776" spans="12:16" x14ac:dyDescent="0.3">
      <c r="L8776" s="26">
        <v>8767</v>
      </c>
      <c r="M8776" s="58">
        <v>12185077.477141136</v>
      </c>
      <c r="O8776" s="26">
        <v>8767</v>
      </c>
      <c r="P8776" s="58">
        <v>12185077.477141136</v>
      </c>
    </row>
    <row r="8777" spans="12:16" x14ac:dyDescent="0.3">
      <c r="L8777" s="26">
        <v>8768</v>
      </c>
      <c r="M8777" s="58">
        <v>34083755.993505515</v>
      </c>
      <c r="O8777" s="26">
        <v>8768</v>
      </c>
      <c r="P8777" s="58">
        <v>34083755.993505515</v>
      </c>
    </row>
    <row r="8778" spans="12:16" x14ac:dyDescent="0.3">
      <c r="L8778" s="26">
        <v>8769</v>
      </c>
      <c r="M8778" s="58">
        <v>31930565.541648101</v>
      </c>
      <c r="O8778" s="26">
        <v>8769</v>
      </c>
      <c r="P8778" s="58">
        <v>31930565.541648101</v>
      </c>
    </row>
    <row r="8779" spans="12:16" x14ac:dyDescent="0.3">
      <c r="L8779" s="26">
        <v>8770</v>
      </c>
      <c r="M8779" s="58">
        <v>30599172.373512279</v>
      </c>
      <c r="O8779" s="26">
        <v>8770</v>
      </c>
      <c r="P8779" s="58">
        <v>19446751.12237281</v>
      </c>
    </row>
    <row r="8780" spans="12:16" x14ac:dyDescent="0.3">
      <c r="L8780" s="26">
        <v>8771</v>
      </c>
      <c r="M8780" s="58">
        <v>10382234.813989436</v>
      </c>
      <c r="O8780" s="26">
        <v>8771</v>
      </c>
      <c r="P8780" s="58">
        <v>0</v>
      </c>
    </row>
    <row r="8781" spans="12:16" x14ac:dyDescent="0.3">
      <c r="L8781" s="26">
        <v>8772</v>
      </c>
      <c r="M8781" s="58">
        <v>26922506.497704562</v>
      </c>
      <c r="O8781" s="26">
        <v>8772</v>
      </c>
      <c r="P8781" s="58">
        <v>26922506.497704562</v>
      </c>
    </row>
    <row r="8782" spans="12:16" x14ac:dyDescent="0.3">
      <c r="L8782" s="26">
        <v>8773</v>
      </c>
      <c r="M8782" s="58">
        <v>14204115.42702058</v>
      </c>
      <c r="O8782" s="26">
        <v>8773</v>
      </c>
      <c r="P8782" s="58">
        <v>14204115.42702058</v>
      </c>
    </row>
    <row r="8783" spans="12:16" x14ac:dyDescent="0.3">
      <c r="L8783" s="26">
        <v>8774</v>
      </c>
      <c r="M8783" s="58">
        <v>14066764.940408373</v>
      </c>
      <c r="O8783" s="26">
        <v>8774</v>
      </c>
      <c r="P8783" s="58">
        <v>14066764.940408373</v>
      </c>
    </row>
    <row r="8784" spans="12:16" x14ac:dyDescent="0.3">
      <c r="L8784" s="26">
        <v>8775</v>
      </c>
      <c r="M8784" s="58">
        <v>0</v>
      </c>
      <c r="O8784" s="26">
        <v>8775</v>
      </c>
      <c r="P8784" s="58">
        <v>0</v>
      </c>
    </row>
    <row r="8785" spans="12:16" x14ac:dyDescent="0.3">
      <c r="L8785" s="26">
        <v>8776</v>
      </c>
      <c r="M8785" s="58">
        <v>0</v>
      </c>
      <c r="O8785" s="26">
        <v>8776</v>
      </c>
      <c r="P8785" s="58">
        <v>0</v>
      </c>
    </row>
    <row r="8786" spans="12:16" x14ac:dyDescent="0.3">
      <c r="L8786" s="26">
        <v>8777</v>
      </c>
      <c r="M8786" s="58">
        <v>45034771.996995509</v>
      </c>
      <c r="O8786" s="26">
        <v>8777</v>
      </c>
      <c r="P8786" s="58">
        <v>45034771.996995509</v>
      </c>
    </row>
    <row r="8787" spans="12:16" x14ac:dyDescent="0.3">
      <c r="L8787" s="26">
        <v>8778</v>
      </c>
      <c r="M8787" s="58">
        <v>14674758.872615043</v>
      </c>
      <c r="O8787" s="26">
        <v>8778</v>
      </c>
      <c r="P8787" s="58">
        <v>0</v>
      </c>
    </row>
    <row r="8788" spans="12:16" x14ac:dyDescent="0.3">
      <c r="L8788" s="26">
        <v>8779</v>
      </c>
      <c r="M8788" s="58">
        <v>26243991.743085943</v>
      </c>
      <c r="O8788" s="26">
        <v>8779</v>
      </c>
      <c r="P8788" s="58">
        <v>26243991.743085943</v>
      </c>
    </row>
    <row r="8789" spans="12:16" x14ac:dyDescent="0.3">
      <c r="L8789" s="26">
        <v>8780</v>
      </c>
      <c r="M8789" s="58">
        <v>6896516.5065533575</v>
      </c>
      <c r="O8789" s="26">
        <v>8780</v>
      </c>
      <c r="P8789" s="58">
        <v>6896516.5065533575</v>
      </c>
    </row>
    <row r="8790" spans="12:16" x14ac:dyDescent="0.3">
      <c r="L8790" s="26">
        <v>8781</v>
      </c>
      <c r="M8790" s="58">
        <v>0</v>
      </c>
      <c r="O8790" s="26">
        <v>8781</v>
      </c>
      <c r="P8790" s="58">
        <v>0</v>
      </c>
    </row>
    <row r="8791" spans="12:16" x14ac:dyDescent="0.3">
      <c r="L8791" s="26">
        <v>8782</v>
      </c>
      <c r="M8791" s="58">
        <v>6321064.5873191729</v>
      </c>
      <c r="O8791" s="26">
        <v>8782</v>
      </c>
      <c r="P8791" s="58">
        <v>6321064.5873191729</v>
      </c>
    </row>
    <row r="8792" spans="12:16" x14ac:dyDescent="0.3">
      <c r="L8792" s="26">
        <v>8783</v>
      </c>
      <c r="M8792" s="58">
        <v>0</v>
      </c>
      <c r="O8792" s="26">
        <v>8783</v>
      </c>
      <c r="P8792" s="58">
        <v>0</v>
      </c>
    </row>
    <row r="8793" spans="12:16" x14ac:dyDescent="0.3">
      <c r="L8793" s="26">
        <v>8784</v>
      </c>
      <c r="M8793" s="58">
        <v>15691247.804132733</v>
      </c>
      <c r="O8793" s="26">
        <v>8784</v>
      </c>
      <c r="P8793" s="58">
        <v>15691247.804132733</v>
      </c>
    </row>
    <row r="8794" spans="12:16" x14ac:dyDescent="0.3">
      <c r="L8794" s="26">
        <v>8785</v>
      </c>
      <c r="M8794" s="58">
        <v>0</v>
      </c>
      <c r="O8794" s="26">
        <v>8785</v>
      </c>
      <c r="P8794" s="58">
        <v>0</v>
      </c>
    </row>
    <row r="8795" spans="12:16" x14ac:dyDescent="0.3">
      <c r="L8795" s="26">
        <v>8786</v>
      </c>
      <c r="M8795" s="58">
        <v>21887945.971825637</v>
      </c>
      <c r="O8795" s="26">
        <v>8786</v>
      </c>
      <c r="P8795" s="58">
        <v>21887945.971825637</v>
      </c>
    </row>
    <row r="8796" spans="12:16" x14ac:dyDescent="0.3">
      <c r="L8796" s="26">
        <v>8787</v>
      </c>
      <c r="M8796" s="58">
        <v>18098323.185893606</v>
      </c>
      <c r="O8796" s="26">
        <v>8787</v>
      </c>
      <c r="P8796" s="58">
        <v>0</v>
      </c>
    </row>
    <row r="8797" spans="12:16" x14ac:dyDescent="0.3">
      <c r="L8797" s="26">
        <v>8788</v>
      </c>
      <c r="M8797" s="58">
        <v>0</v>
      </c>
      <c r="O8797" s="26">
        <v>8788</v>
      </c>
      <c r="P8797" s="58">
        <v>0</v>
      </c>
    </row>
    <row r="8798" spans="12:16" x14ac:dyDescent="0.3">
      <c r="L8798" s="26">
        <v>8789</v>
      </c>
      <c r="M8798" s="58">
        <v>0</v>
      </c>
      <c r="O8798" s="26">
        <v>8789</v>
      </c>
      <c r="P8798" s="58">
        <v>0</v>
      </c>
    </row>
    <row r="8799" spans="12:16" x14ac:dyDescent="0.3">
      <c r="L8799" s="26">
        <v>8790</v>
      </c>
      <c r="M8799" s="58">
        <v>13056521.129446048</v>
      </c>
      <c r="O8799" s="26">
        <v>8790</v>
      </c>
      <c r="P8799" s="58">
        <v>13056521.129446048</v>
      </c>
    </row>
    <row r="8800" spans="12:16" x14ac:dyDescent="0.3">
      <c r="L8800" s="26">
        <v>8791</v>
      </c>
      <c r="M8800" s="58">
        <v>30312585.260201793</v>
      </c>
      <c r="O8800" s="26">
        <v>8791</v>
      </c>
      <c r="P8800" s="58">
        <v>30312585.260201793</v>
      </c>
    </row>
    <row r="8801" spans="12:16" x14ac:dyDescent="0.3">
      <c r="L8801" s="26">
        <v>8792</v>
      </c>
      <c r="M8801" s="58">
        <v>11873705.691540493</v>
      </c>
      <c r="O8801" s="26">
        <v>8792</v>
      </c>
      <c r="P8801" s="58">
        <v>11873705.691540493</v>
      </c>
    </row>
    <row r="8802" spans="12:16" x14ac:dyDescent="0.3">
      <c r="L8802" s="26">
        <v>8793</v>
      </c>
      <c r="M8802" s="58">
        <v>17342887.023587786</v>
      </c>
      <c r="O8802" s="26">
        <v>8793</v>
      </c>
      <c r="P8802" s="58">
        <v>17342887.023587786</v>
      </c>
    </row>
    <row r="8803" spans="12:16" x14ac:dyDescent="0.3">
      <c r="L8803" s="26">
        <v>8794</v>
      </c>
      <c r="M8803" s="58">
        <v>0</v>
      </c>
      <c r="O8803" s="26">
        <v>8794</v>
      </c>
      <c r="P8803" s="58">
        <v>0</v>
      </c>
    </row>
    <row r="8804" spans="12:16" x14ac:dyDescent="0.3">
      <c r="L8804" s="26">
        <v>8795</v>
      </c>
      <c r="M8804" s="58">
        <v>0</v>
      </c>
      <c r="O8804" s="26">
        <v>8795</v>
      </c>
      <c r="P8804" s="58">
        <v>0</v>
      </c>
    </row>
    <row r="8805" spans="12:16" x14ac:dyDescent="0.3">
      <c r="L8805" s="26">
        <v>8796</v>
      </c>
      <c r="M8805" s="58">
        <v>28604574.510316223</v>
      </c>
      <c r="O8805" s="26">
        <v>8796</v>
      </c>
      <c r="P8805" s="58">
        <v>28604574.510316223</v>
      </c>
    </row>
    <row r="8806" spans="12:16" x14ac:dyDescent="0.3">
      <c r="L8806" s="26">
        <v>8797</v>
      </c>
      <c r="M8806" s="58">
        <v>18593848.419453148</v>
      </c>
      <c r="O8806" s="26">
        <v>8797</v>
      </c>
      <c r="P8806" s="58">
        <v>18593848.419453148</v>
      </c>
    </row>
    <row r="8807" spans="12:16" x14ac:dyDescent="0.3">
      <c r="L8807" s="26">
        <v>8798</v>
      </c>
      <c r="M8807" s="58">
        <v>0</v>
      </c>
      <c r="O8807" s="26">
        <v>8798</v>
      </c>
      <c r="P8807" s="58">
        <v>0</v>
      </c>
    </row>
    <row r="8808" spans="12:16" x14ac:dyDescent="0.3">
      <c r="L8808" s="26">
        <v>8799</v>
      </c>
      <c r="M8808" s="58">
        <v>0</v>
      </c>
      <c r="O8808" s="26">
        <v>8799</v>
      </c>
      <c r="P8808" s="58">
        <v>0</v>
      </c>
    </row>
    <row r="8809" spans="12:16" x14ac:dyDescent="0.3">
      <c r="L8809" s="26">
        <v>8800</v>
      </c>
      <c r="M8809" s="58">
        <v>0</v>
      </c>
      <c r="O8809" s="26">
        <v>8800</v>
      </c>
      <c r="P8809" s="58">
        <v>0</v>
      </c>
    </row>
    <row r="8810" spans="12:16" x14ac:dyDescent="0.3">
      <c r="L8810" s="26">
        <v>8801</v>
      </c>
      <c r="M8810" s="58">
        <v>0</v>
      </c>
      <c r="O8810" s="26">
        <v>8801</v>
      </c>
      <c r="P8810" s="58">
        <v>0</v>
      </c>
    </row>
    <row r="8811" spans="12:16" x14ac:dyDescent="0.3">
      <c r="L8811" s="26">
        <v>8802</v>
      </c>
      <c r="M8811" s="58">
        <v>28881197.23285801</v>
      </c>
      <c r="O8811" s="26">
        <v>8802</v>
      </c>
      <c r="P8811" s="58">
        <v>28881197.23285801</v>
      </c>
    </row>
    <row r="8812" spans="12:16" x14ac:dyDescent="0.3">
      <c r="L8812" s="26">
        <v>8803</v>
      </c>
      <c r="M8812" s="58">
        <v>0</v>
      </c>
      <c r="O8812" s="26">
        <v>8803</v>
      </c>
      <c r="P8812" s="58">
        <v>0</v>
      </c>
    </row>
    <row r="8813" spans="12:16" x14ac:dyDescent="0.3">
      <c r="L8813" s="26">
        <v>8804</v>
      </c>
      <c r="M8813" s="58">
        <v>14645953.564624503</v>
      </c>
      <c r="O8813" s="26">
        <v>8804</v>
      </c>
      <c r="P8813" s="58">
        <v>14645953.564624503</v>
      </c>
    </row>
    <row r="8814" spans="12:16" x14ac:dyDescent="0.3">
      <c r="L8814" s="26">
        <v>8805</v>
      </c>
      <c r="M8814" s="58">
        <v>0</v>
      </c>
      <c r="O8814" s="26">
        <v>8805</v>
      </c>
      <c r="P8814" s="58">
        <v>0</v>
      </c>
    </row>
    <row r="8815" spans="12:16" x14ac:dyDescent="0.3">
      <c r="L8815" s="26">
        <v>8806</v>
      </c>
      <c r="M8815" s="58">
        <v>0</v>
      </c>
      <c r="O8815" s="26">
        <v>8806</v>
      </c>
      <c r="P8815" s="58">
        <v>0</v>
      </c>
    </row>
    <row r="8816" spans="12:16" x14ac:dyDescent="0.3">
      <c r="L8816" s="26">
        <v>8807</v>
      </c>
      <c r="M8816" s="58">
        <v>28358141.324330162</v>
      </c>
      <c r="O8816" s="26">
        <v>8807</v>
      </c>
      <c r="P8816" s="58">
        <v>28358141.324330162</v>
      </c>
    </row>
    <row r="8817" spans="12:16" x14ac:dyDescent="0.3">
      <c r="L8817" s="26">
        <v>8808</v>
      </c>
      <c r="M8817" s="58">
        <v>12428280.328325616</v>
      </c>
      <c r="O8817" s="26">
        <v>8808</v>
      </c>
      <c r="P8817" s="58">
        <v>12428280.328325616</v>
      </c>
    </row>
    <row r="8818" spans="12:16" x14ac:dyDescent="0.3">
      <c r="L8818" s="26">
        <v>8809</v>
      </c>
      <c r="M8818" s="58">
        <v>0</v>
      </c>
      <c r="O8818" s="26">
        <v>8809</v>
      </c>
      <c r="P8818" s="58">
        <v>0</v>
      </c>
    </row>
    <row r="8819" spans="12:16" x14ac:dyDescent="0.3">
      <c r="L8819" s="26">
        <v>8810</v>
      </c>
      <c r="M8819" s="58">
        <v>5055526.9223720627</v>
      </c>
      <c r="O8819" s="26">
        <v>8810</v>
      </c>
      <c r="P8819" s="58">
        <v>5055526.9223720627</v>
      </c>
    </row>
    <row r="8820" spans="12:16" x14ac:dyDescent="0.3">
      <c r="L8820" s="26">
        <v>8811</v>
      </c>
      <c r="M8820" s="58">
        <v>0</v>
      </c>
      <c r="O8820" s="26">
        <v>8811</v>
      </c>
      <c r="P8820" s="58">
        <v>0</v>
      </c>
    </row>
    <row r="8821" spans="12:16" x14ac:dyDescent="0.3">
      <c r="L8821" s="26">
        <v>8812</v>
      </c>
      <c r="M8821" s="58">
        <v>8422266.0530996751</v>
      </c>
      <c r="O8821" s="26">
        <v>8812</v>
      </c>
      <c r="P8821" s="58">
        <v>8422266.0530996751</v>
      </c>
    </row>
    <row r="8822" spans="12:16" x14ac:dyDescent="0.3">
      <c r="L8822" s="26">
        <v>8813</v>
      </c>
      <c r="M8822" s="58">
        <v>31036717.720040198</v>
      </c>
      <c r="O8822" s="26">
        <v>8813</v>
      </c>
      <c r="P8822" s="58">
        <v>31036717.720040198</v>
      </c>
    </row>
    <row r="8823" spans="12:16" x14ac:dyDescent="0.3">
      <c r="L8823" s="26">
        <v>8814</v>
      </c>
      <c r="M8823" s="58">
        <v>11434083.676505947</v>
      </c>
      <c r="O8823" s="26">
        <v>8814</v>
      </c>
      <c r="P8823" s="58">
        <v>11434083.676505947</v>
      </c>
    </row>
    <row r="8824" spans="12:16" x14ac:dyDescent="0.3">
      <c r="L8824" s="26">
        <v>8815</v>
      </c>
      <c r="M8824" s="58">
        <v>11995614.988098109</v>
      </c>
      <c r="O8824" s="26">
        <v>8815</v>
      </c>
      <c r="P8824" s="58">
        <v>11995614.988098109</v>
      </c>
    </row>
    <row r="8825" spans="12:16" x14ac:dyDescent="0.3">
      <c r="L8825" s="26">
        <v>8816</v>
      </c>
      <c r="M8825" s="58">
        <v>10759005.129279178</v>
      </c>
      <c r="O8825" s="26">
        <v>8816</v>
      </c>
      <c r="P8825" s="58">
        <v>10759005.129279178</v>
      </c>
    </row>
    <row r="8826" spans="12:16" x14ac:dyDescent="0.3">
      <c r="L8826" s="26">
        <v>8817</v>
      </c>
      <c r="M8826" s="58">
        <v>10979145.787865093</v>
      </c>
      <c r="O8826" s="26">
        <v>8817</v>
      </c>
      <c r="P8826" s="58">
        <v>10979145.787865093</v>
      </c>
    </row>
    <row r="8827" spans="12:16" x14ac:dyDescent="0.3">
      <c r="L8827" s="26">
        <v>8818</v>
      </c>
      <c r="M8827" s="58">
        <v>5711356.0995659335</v>
      </c>
      <c r="O8827" s="26">
        <v>8818</v>
      </c>
      <c r="P8827" s="58">
        <v>0</v>
      </c>
    </row>
    <row r="8828" spans="12:16" x14ac:dyDescent="0.3">
      <c r="L8828" s="26">
        <v>8819</v>
      </c>
      <c r="M8828" s="58">
        <v>0</v>
      </c>
      <c r="O8828" s="26">
        <v>8819</v>
      </c>
      <c r="P8828" s="58">
        <v>0</v>
      </c>
    </row>
    <row r="8829" spans="12:16" x14ac:dyDescent="0.3">
      <c r="L8829" s="26">
        <v>8820</v>
      </c>
      <c r="M8829" s="58">
        <v>0</v>
      </c>
      <c r="O8829" s="26">
        <v>8820</v>
      </c>
      <c r="P8829" s="58">
        <v>0</v>
      </c>
    </row>
    <row r="8830" spans="12:16" x14ac:dyDescent="0.3">
      <c r="L8830" s="26">
        <v>8821</v>
      </c>
      <c r="M8830" s="58">
        <v>0</v>
      </c>
      <c r="O8830" s="26">
        <v>8821</v>
      </c>
      <c r="P8830" s="58">
        <v>0</v>
      </c>
    </row>
    <row r="8831" spans="12:16" x14ac:dyDescent="0.3">
      <c r="L8831" s="26">
        <v>8822</v>
      </c>
      <c r="M8831" s="58">
        <v>0</v>
      </c>
      <c r="O8831" s="26">
        <v>8822</v>
      </c>
      <c r="P8831" s="58">
        <v>0</v>
      </c>
    </row>
    <row r="8832" spans="12:16" x14ac:dyDescent="0.3">
      <c r="L8832" s="26">
        <v>8823</v>
      </c>
      <c r="M8832" s="58">
        <v>8655961.6959766448</v>
      </c>
      <c r="O8832" s="26">
        <v>8823</v>
      </c>
      <c r="P8832" s="58">
        <v>0</v>
      </c>
    </row>
    <row r="8833" spans="12:16" x14ac:dyDescent="0.3">
      <c r="L8833" s="26">
        <v>8824</v>
      </c>
      <c r="M8833" s="58">
        <v>0</v>
      </c>
      <c r="O8833" s="26">
        <v>8824</v>
      </c>
      <c r="P8833" s="58">
        <v>0</v>
      </c>
    </row>
    <row r="8834" spans="12:16" x14ac:dyDescent="0.3">
      <c r="L8834" s="26">
        <v>8825</v>
      </c>
      <c r="M8834" s="58">
        <v>23654887.790870238</v>
      </c>
      <c r="O8834" s="26">
        <v>8825</v>
      </c>
      <c r="P8834" s="58">
        <v>23654887.790870238</v>
      </c>
    </row>
    <row r="8835" spans="12:16" x14ac:dyDescent="0.3">
      <c r="L8835" s="26">
        <v>8826</v>
      </c>
      <c r="M8835" s="58">
        <v>31259954.478359006</v>
      </c>
      <c r="O8835" s="26">
        <v>8826</v>
      </c>
      <c r="P8835" s="58">
        <v>8077293.4309616983</v>
      </c>
    </row>
    <row r="8836" spans="12:16" x14ac:dyDescent="0.3">
      <c r="L8836" s="26">
        <v>8827</v>
      </c>
      <c r="M8836" s="58">
        <v>0</v>
      </c>
      <c r="O8836" s="26">
        <v>8827</v>
      </c>
      <c r="P8836" s="58">
        <v>0</v>
      </c>
    </row>
    <row r="8837" spans="12:16" x14ac:dyDescent="0.3">
      <c r="L8837" s="26">
        <v>8828</v>
      </c>
      <c r="M8837" s="58">
        <v>8260816.8366379132</v>
      </c>
      <c r="O8837" s="26">
        <v>8828</v>
      </c>
      <c r="P8837" s="58">
        <v>8260816.8366379132</v>
      </c>
    </row>
    <row r="8838" spans="12:16" x14ac:dyDescent="0.3">
      <c r="L8838" s="26">
        <v>8829</v>
      </c>
      <c r="M8838" s="58">
        <v>7724311.8224770706</v>
      </c>
      <c r="O8838" s="26">
        <v>8829</v>
      </c>
      <c r="P8838" s="58">
        <v>7724311.8224770706</v>
      </c>
    </row>
    <row r="8839" spans="12:16" x14ac:dyDescent="0.3">
      <c r="L8839" s="26">
        <v>8830</v>
      </c>
      <c r="M8839" s="58">
        <v>0</v>
      </c>
      <c r="O8839" s="26">
        <v>8830</v>
      </c>
      <c r="P8839" s="58">
        <v>0</v>
      </c>
    </row>
    <row r="8840" spans="12:16" x14ac:dyDescent="0.3">
      <c r="L8840" s="26">
        <v>8831</v>
      </c>
      <c r="M8840" s="58">
        <v>13331655.868251814</v>
      </c>
      <c r="O8840" s="26">
        <v>8831</v>
      </c>
      <c r="P8840" s="58">
        <v>0</v>
      </c>
    </row>
    <row r="8841" spans="12:16" x14ac:dyDescent="0.3">
      <c r="L8841" s="26">
        <v>8832</v>
      </c>
      <c r="M8841" s="58">
        <v>0</v>
      </c>
      <c r="O8841" s="26">
        <v>8832</v>
      </c>
      <c r="P8841" s="58">
        <v>0</v>
      </c>
    </row>
    <row r="8842" spans="12:16" x14ac:dyDescent="0.3">
      <c r="L8842" s="26">
        <v>8833</v>
      </c>
      <c r="M8842" s="58">
        <v>0</v>
      </c>
      <c r="O8842" s="26">
        <v>8833</v>
      </c>
      <c r="P8842" s="58">
        <v>0</v>
      </c>
    </row>
    <row r="8843" spans="12:16" x14ac:dyDescent="0.3">
      <c r="L8843" s="26">
        <v>8834</v>
      </c>
      <c r="M8843" s="58">
        <v>6344196.7441978334</v>
      </c>
      <c r="O8843" s="26">
        <v>8834</v>
      </c>
      <c r="P8843" s="58">
        <v>6344196.7441978334</v>
      </c>
    </row>
    <row r="8844" spans="12:16" x14ac:dyDescent="0.3">
      <c r="L8844" s="26">
        <v>8835</v>
      </c>
      <c r="M8844" s="58">
        <v>17807455.043010026</v>
      </c>
      <c r="O8844" s="26">
        <v>8835</v>
      </c>
      <c r="P8844" s="58">
        <v>17807455.043010026</v>
      </c>
    </row>
    <row r="8845" spans="12:16" x14ac:dyDescent="0.3">
      <c r="L8845" s="26">
        <v>8836</v>
      </c>
      <c r="M8845" s="58">
        <v>0</v>
      </c>
      <c r="O8845" s="26">
        <v>8836</v>
      </c>
      <c r="P8845" s="58">
        <v>0</v>
      </c>
    </row>
    <row r="8846" spans="12:16" x14ac:dyDescent="0.3">
      <c r="L8846" s="26">
        <v>8837</v>
      </c>
      <c r="M8846" s="58">
        <v>19461334.137156725</v>
      </c>
      <c r="O8846" s="26">
        <v>8837</v>
      </c>
      <c r="P8846" s="58">
        <v>19461334.137156725</v>
      </c>
    </row>
    <row r="8847" spans="12:16" x14ac:dyDescent="0.3">
      <c r="L8847" s="26">
        <v>8838</v>
      </c>
      <c r="M8847" s="58">
        <v>0</v>
      </c>
      <c r="O8847" s="26">
        <v>8838</v>
      </c>
      <c r="P8847" s="58">
        <v>0</v>
      </c>
    </row>
    <row r="8848" spans="12:16" x14ac:dyDescent="0.3">
      <c r="L8848" s="26">
        <v>8839</v>
      </c>
      <c r="M8848" s="58">
        <v>0</v>
      </c>
      <c r="O8848" s="26">
        <v>8839</v>
      </c>
      <c r="P8848" s="58">
        <v>0</v>
      </c>
    </row>
    <row r="8849" spans="12:16" x14ac:dyDescent="0.3">
      <c r="L8849" s="26">
        <v>8840</v>
      </c>
      <c r="M8849" s="58">
        <v>9154327.3881933652</v>
      </c>
      <c r="O8849" s="26">
        <v>8840</v>
      </c>
      <c r="P8849" s="58">
        <v>9154327.3881933652</v>
      </c>
    </row>
    <row r="8850" spans="12:16" x14ac:dyDescent="0.3">
      <c r="L8850" s="26">
        <v>8841</v>
      </c>
      <c r="M8850" s="58">
        <v>37064841.819354251</v>
      </c>
      <c r="O8850" s="26">
        <v>8841</v>
      </c>
      <c r="P8850" s="58">
        <v>37064841.819354251</v>
      </c>
    </row>
    <row r="8851" spans="12:16" x14ac:dyDescent="0.3">
      <c r="L8851" s="26">
        <v>8842</v>
      </c>
      <c r="M8851" s="58">
        <v>0</v>
      </c>
      <c r="O8851" s="26">
        <v>8842</v>
      </c>
      <c r="P8851" s="58">
        <v>0</v>
      </c>
    </row>
    <row r="8852" spans="12:16" x14ac:dyDescent="0.3">
      <c r="L8852" s="26">
        <v>8843</v>
      </c>
      <c r="M8852" s="58">
        <v>14105299.908105277</v>
      </c>
      <c r="O8852" s="26">
        <v>8843</v>
      </c>
      <c r="P8852" s="58">
        <v>0</v>
      </c>
    </row>
    <row r="8853" spans="12:16" x14ac:dyDescent="0.3">
      <c r="L8853" s="26">
        <v>8844</v>
      </c>
      <c r="M8853" s="58">
        <v>7592467.0956153348</v>
      </c>
      <c r="O8853" s="26">
        <v>8844</v>
      </c>
      <c r="P8853" s="58">
        <v>7592467.0956153348</v>
      </c>
    </row>
    <row r="8854" spans="12:16" x14ac:dyDescent="0.3">
      <c r="L8854" s="26">
        <v>8845</v>
      </c>
      <c r="M8854" s="58">
        <v>20887152.141775854</v>
      </c>
      <c r="O8854" s="26">
        <v>8845</v>
      </c>
      <c r="P8854" s="58">
        <v>12636395.018594101</v>
      </c>
    </row>
    <row r="8855" spans="12:16" x14ac:dyDescent="0.3">
      <c r="L8855" s="26">
        <v>8846</v>
      </c>
      <c r="M8855" s="58">
        <v>9375816.0476236958</v>
      </c>
      <c r="O8855" s="26">
        <v>8846</v>
      </c>
      <c r="P8855" s="58">
        <v>9375816.0476236958</v>
      </c>
    </row>
    <row r="8856" spans="12:16" x14ac:dyDescent="0.3">
      <c r="L8856" s="26">
        <v>8847</v>
      </c>
      <c r="M8856" s="58">
        <v>0</v>
      </c>
      <c r="O8856" s="26">
        <v>8847</v>
      </c>
      <c r="P8856" s="58">
        <v>0</v>
      </c>
    </row>
    <row r="8857" spans="12:16" x14ac:dyDescent="0.3">
      <c r="L8857" s="26">
        <v>8848</v>
      </c>
      <c r="M8857" s="58">
        <v>0</v>
      </c>
      <c r="O8857" s="26">
        <v>8848</v>
      </c>
      <c r="P8857" s="58">
        <v>0</v>
      </c>
    </row>
    <row r="8858" spans="12:16" x14ac:dyDescent="0.3">
      <c r="L8858" s="26">
        <v>8849</v>
      </c>
      <c r="M8858" s="58">
        <v>35395867.185937077</v>
      </c>
      <c r="O8858" s="26">
        <v>8849</v>
      </c>
      <c r="P8858" s="58">
        <v>35395867.185937077</v>
      </c>
    </row>
    <row r="8859" spans="12:16" x14ac:dyDescent="0.3">
      <c r="L8859" s="26">
        <v>8850</v>
      </c>
      <c r="M8859" s="58">
        <v>0</v>
      </c>
      <c r="O8859" s="26">
        <v>8850</v>
      </c>
      <c r="P8859" s="58">
        <v>0</v>
      </c>
    </row>
    <row r="8860" spans="12:16" x14ac:dyDescent="0.3">
      <c r="L8860" s="26">
        <v>8851</v>
      </c>
      <c r="M8860" s="58">
        <v>0</v>
      </c>
      <c r="O8860" s="26">
        <v>8851</v>
      </c>
      <c r="P8860" s="58">
        <v>0</v>
      </c>
    </row>
    <row r="8861" spans="12:16" x14ac:dyDescent="0.3">
      <c r="L8861" s="26">
        <v>8852</v>
      </c>
      <c r="M8861" s="58">
        <v>10661981.519658824</v>
      </c>
      <c r="O8861" s="26">
        <v>8852</v>
      </c>
      <c r="P8861" s="58">
        <v>10661981.519658824</v>
      </c>
    </row>
    <row r="8862" spans="12:16" x14ac:dyDescent="0.3">
      <c r="L8862" s="26">
        <v>8853</v>
      </c>
      <c r="M8862" s="58">
        <v>0</v>
      </c>
      <c r="O8862" s="26">
        <v>8853</v>
      </c>
      <c r="P8862" s="58">
        <v>0</v>
      </c>
    </row>
    <row r="8863" spans="12:16" x14ac:dyDescent="0.3">
      <c r="L8863" s="26">
        <v>8854</v>
      </c>
      <c r="M8863" s="58">
        <v>0</v>
      </c>
      <c r="O8863" s="26">
        <v>8854</v>
      </c>
      <c r="P8863" s="58">
        <v>0</v>
      </c>
    </row>
    <row r="8864" spans="12:16" x14ac:dyDescent="0.3">
      <c r="L8864" s="26">
        <v>8855</v>
      </c>
      <c r="M8864" s="58">
        <v>23093876.478463963</v>
      </c>
      <c r="O8864" s="26">
        <v>8855</v>
      </c>
      <c r="P8864" s="58">
        <v>23093876.478463963</v>
      </c>
    </row>
    <row r="8865" spans="12:16" x14ac:dyDescent="0.3">
      <c r="L8865" s="26">
        <v>8856</v>
      </c>
      <c r="M8865" s="58">
        <v>23086115.614556942</v>
      </c>
      <c r="O8865" s="26">
        <v>8856</v>
      </c>
      <c r="P8865" s="58">
        <v>23086115.614556942</v>
      </c>
    </row>
    <row r="8866" spans="12:16" x14ac:dyDescent="0.3">
      <c r="L8866" s="26">
        <v>8857</v>
      </c>
      <c r="M8866" s="58">
        <v>0</v>
      </c>
      <c r="O8866" s="26">
        <v>8857</v>
      </c>
      <c r="P8866" s="58">
        <v>0</v>
      </c>
    </row>
    <row r="8867" spans="12:16" x14ac:dyDescent="0.3">
      <c r="L8867" s="26">
        <v>8858</v>
      </c>
      <c r="M8867" s="58">
        <v>42216213.761876807</v>
      </c>
      <c r="O8867" s="26">
        <v>8858</v>
      </c>
      <c r="P8867" s="58">
        <v>33377915.046689078</v>
      </c>
    </row>
    <row r="8868" spans="12:16" x14ac:dyDescent="0.3">
      <c r="L8868" s="26">
        <v>8859</v>
      </c>
      <c r="M8868" s="58">
        <v>22885808.072374556</v>
      </c>
      <c r="O8868" s="26">
        <v>8859</v>
      </c>
      <c r="P8868" s="58">
        <v>22885808.072374556</v>
      </c>
    </row>
    <row r="8869" spans="12:16" x14ac:dyDescent="0.3">
      <c r="L8869" s="26">
        <v>8860</v>
      </c>
      <c r="M8869" s="58">
        <v>13525538.019006317</v>
      </c>
      <c r="O8869" s="26">
        <v>8860</v>
      </c>
      <c r="P8869" s="58">
        <v>13525538.019006317</v>
      </c>
    </row>
    <row r="8870" spans="12:16" x14ac:dyDescent="0.3">
      <c r="L8870" s="26">
        <v>8861</v>
      </c>
      <c r="M8870" s="58">
        <v>0</v>
      </c>
      <c r="O8870" s="26">
        <v>8861</v>
      </c>
      <c r="P8870" s="58">
        <v>0</v>
      </c>
    </row>
    <row r="8871" spans="12:16" x14ac:dyDescent="0.3">
      <c r="L8871" s="26">
        <v>8862</v>
      </c>
      <c r="M8871" s="58">
        <v>0</v>
      </c>
      <c r="O8871" s="26">
        <v>8862</v>
      </c>
      <c r="P8871" s="58">
        <v>0</v>
      </c>
    </row>
    <row r="8872" spans="12:16" x14ac:dyDescent="0.3">
      <c r="L8872" s="26">
        <v>8863</v>
      </c>
      <c r="M8872" s="58">
        <v>15189198.598446017</v>
      </c>
      <c r="O8872" s="26">
        <v>8863</v>
      </c>
      <c r="P8872" s="58">
        <v>15189198.598446017</v>
      </c>
    </row>
    <row r="8873" spans="12:16" x14ac:dyDescent="0.3">
      <c r="L8873" s="26">
        <v>8864</v>
      </c>
      <c r="M8873" s="58">
        <v>0</v>
      </c>
      <c r="O8873" s="26">
        <v>8864</v>
      </c>
      <c r="P8873" s="58">
        <v>0</v>
      </c>
    </row>
    <row r="8874" spans="12:16" x14ac:dyDescent="0.3">
      <c r="L8874" s="26">
        <v>8865</v>
      </c>
      <c r="M8874" s="58">
        <v>32279729.893129785</v>
      </c>
      <c r="O8874" s="26">
        <v>8865</v>
      </c>
      <c r="P8874" s="58">
        <v>32279729.893129785</v>
      </c>
    </row>
    <row r="8875" spans="12:16" x14ac:dyDescent="0.3">
      <c r="L8875" s="26">
        <v>8866</v>
      </c>
      <c r="M8875" s="58">
        <v>0</v>
      </c>
      <c r="O8875" s="26">
        <v>8866</v>
      </c>
      <c r="P8875" s="58">
        <v>0</v>
      </c>
    </row>
    <row r="8876" spans="12:16" x14ac:dyDescent="0.3">
      <c r="L8876" s="26">
        <v>8867</v>
      </c>
      <c r="M8876" s="58">
        <v>0</v>
      </c>
      <c r="O8876" s="26">
        <v>8867</v>
      </c>
      <c r="P8876" s="58">
        <v>0</v>
      </c>
    </row>
    <row r="8877" spans="12:16" x14ac:dyDescent="0.3">
      <c r="L8877" s="26">
        <v>8868</v>
      </c>
      <c r="M8877" s="58">
        <v>23466337.727339499</v>
      </c>
      <c r="O8877" s="26">
        <v>8868</v>
      </c>
      <c r="P8877" s="58">
        <v>23466337.727339499</v>
      </c>
    </row>
    <row r="8878" spans="12:16" x14ac:dyDescent="0.3">
      <c r="L8878" s="26">
        <v>8869</v>
      </c>
      <c r="M8878" s="58">
        <v>7514654.8342195852</v>
      </c>
      <c r="O8878" s="26">
        <v>8869</v>
      </c>
      <c r="P8878" s="58">
        <v>7514654.8342195852</v>
      </c>
    </row>
    <row r="8879" spans="12:16" x14ac:dyDescent="0.3">
      <c r="L8879" s="26">
        <v>8870</v>
      </c>
      <c r="M8879" s="58">
        <v>0</v>
      </c>
      <c r="O8879" s="26">
        <v>8870</v>
      </c>
      <c r="P8879" s="58">
        <v>0</v>
      </c>
    </row>
    <row r="8880" spans="12:16" x14ac:dyDescent="0.3">
      <c r="L8880" s="26">
        <v>8871</v>
      </c>
      <c r="M8880" s="58">
        <v>11597594.167102519</v>
      </c>
      <c r="O8880" s="26">
        <v>8871</v>
      </c>
      <c r="P8880" s="58">
        <v>11597594.167102519</v>
      </c>
    </row>
    <row r="8881" spans="12:16" x14ac:dyDescent="0.3">
      <c r="L8881" s="26">
        <v>8872</v>
      </c>
      <c r="M8881" s="58">
        <v>17723380.421070084</v>
      </c>
      <c r="O8881" s="26">
        <v>8872</v>
      </c>
      <c r="P8881" s="58">
        <v>17723380.421070084</v>
      </c>
    </row>
    <row r="8882" spans="12:16" x14ac:dyDescent="0.3">
      <c r="L8882" s="26">
        <v>8873</v>
      </c>
      <c r="M8882" s="58">
        <v>0</v>
      </c>
      <c r="O8882" s="26">
        <v>8873</v>
      </c>
      <c r="P8882" s="58">
        <v>0</v>
      </c>
    </row>
    <row r="8883" spans="12:16" x14ac:dyDescent="0.3">
      <c r="L8883" s="26">
        <v>8874</v>
      </c>
      <c r="M8883" s="58">
        <v>0</v>
      </c>
      <c r="O8883" s="26">
        <v>8874</v>
      </c>
      <c r="P8883" s="58">
        <v>0</v>
      </c>
    </row>
    <row r="8884" spans="12:16" x14ac:dyDescent="0.3">
      <c r="L8884" s="26">
        <v>8875</v>
      </c>
      <c r="M8884" s="58">
        <v>5503851.1335486779</v>
      </c>
      <c r="O8884" s="26">
        <v>8875</v>
      </c>
      <c r="P8884" s="58">
        <v>5503851.1335486779</v>
      </c>
    </row>
    <row r="8885" spans="12:16" x14ac:dyDescent="0.3">
      <c r="L8885" s="26">
        <v>8876</v>
      </c>
      <c r="M8885" s="58">
        <v>9573080.9291875232</v>
      </c>
      <c r="O8885" s="26">
        <v>8876</v>
      </c>
      <c r="P8885" s="58">
        <v>9573080.9291875232</v>
      </c>
    </row>
    <row r="8886" spans="12:16" x14ac:dyDescent="0.3">
      <c r="L8886" s="26">
        <v>8877</v>
      </c>
      <c r="M8886" s="58">
        <v>20259239.782409683</v>
      </c>
      <c r="O8886" s="26">
        <v>8877</v>
      </c>
      <c r="P8886" s="58">
        <v>13872590.626004687</v>
      </c>
    </row>
    <row r="8887" spans="12:16" x14ac:dyDescent="0.3">
      <c r="L8887" s="26">
        <v>8878</v>
      </c>
      <c r="M8887" s="58">
        <v>11086087.755384829</v>
      </c>
      <c r="O8887" s="26">
        <v>8878</v>
      </c>
      <c r="P8887" s="58">
        <v>11086087.755384829</v>
      </c>
    </row>
    <row r="8888" spans="12:16" x14ac:dyDescent="0.3">
      <c r="L8888" s="26">
        <v>8879</v>
      </c>
      <c r="M8888" s="58">
        <v>11212967.652568661</v>
      </c>
      <c r="O8888" s="26">
        <v>8879</v>
      </c>
      <c r="P8888" s="58">
        <v>0</v>
      </c>
    </row>
    <row r="8889" spans="12:16" x14ac:dyDescent="0.3">
      <c r="L8889" s="26">
        <v>8880</v>
      </c>
      <c r="M8889" s="58">
        <v>0</v>
      </c>
      <c r="O8889" s="26">
        <v>8880</v>
      </c>
      <c r="P8889" s="58">
        <v>0</v>
      </c>
    </row>
    <row r="8890" spans="12:16" x14ac:dyDescent="0.3">
      <c r="L8890" s="26">
        <v>8881</v>
      </c>
      <c r="M8890" s="58">
        <v>39330116.746485986</v>
      </c>
      <c r="O8890" s="26">
        <v>8881</v>
      </c>
      <c r="P8890" s="58">
        <v>39330116.746485986</v>
      </c>
    </row>
    <row r="8891" spans="12:16" x14ac:dyDescent="0.3">
      <c r="L8891" s="26">
        <v>8882</v>
      </c>
      <c r="M8891" s="58">
        <v>0</v>
      </c>
      <c r="O8891" s="26">
        <v>8882</v>
      </c>
      <c r="P8891" s="58">
        <v>0</v>
      </c>
    </row>
    <row r="8892" spans="12:16" x14ac:dyDescent="0.3">
      <c r="L8892" s="26">
        <v>8883</v>
      </c>
      <c r="M8892" s="58">
        <v>0</v>
      </c>
      <c r="O8892" s="26">
        <v>8883</v>
      </c>
      <c r="P8892" s="58">
        <v>0</v>
      </c>
    </row>
    <row r="8893" spans="12:16" x14ac:dyDescent="0.3">
      <c r="L8893" s="26">
        <v>8884</v>
      </c>
      <c r="M8893" s="58">
        <v>3803105.3651310611</v>
      </c>
      <c r="O8893" s="26">
        <v>8884</v>
      </c>
      <c r="P8893" s="58">
        <v>0</v>
      </c>
    </row>
    <row r="8894" spans="12:16" x14ac:dyDescent="0.3">
      <c r="L8894" s="26">
        <v>8885</v>
      </c>
      <c r="M8894" s="58">
        <v>0</v>
      </c>
      <c r="O8894" s="26">
        <v>8885</v>
      </c>
      <c r="P8894" s="58">
        <v>0</v>
      </c>
    </row>
    <row r="8895" spans="12:16" x14ac:dyDescent="0.3">
      <c r="L8895" s="26">
        <v>8886</v>
      </c>
      <c r="M8895" s="58">
        <v>0</v>
      </c>
      <c r="O8895" s="26">
        <v>8886</v>
      </c>
      <c r="P8895" s="58">
        <v>0</v>
      </c>
    </row>
    <row r="8896" spans="12:16" x14ac:dyDescent="0.3">
      <c r="L8896" s="26">
        <v>8887</v>
      </c>
      <c r="M8896" s="58">
        <v>0</v>
      </c>
      <c r="O8896" s="26">
        <v>8887</v>
      </c>
      <c r="P8896" s="58">
        <v>0</v>
      </c>
    </row>
    <row r="8897" spans="12:16" x14ac:dyDescent="0.3">
      <c r="L8897" s="26">
        <v>8888</v>
      </c>
      <c r="M8897" s="58">
        <v>0</v>
      </c>
      <c r="O8897" s="26">
        <v>8888</v>
      </c>
      <c r="P8897" s="58">
        <v>0</v>
      </c>
    </row>
    <row r="8898" spans="12:16" x14ac:dyDescent="0.3">
      <c r="L8898" s="26">
        <v>8889</v>
      </c>
      <c r="M8898" s="58">
        <v>0</v>
      </c>
      <c r="O8898" s="26">
        <v>8889</v>
      </c>
      <c r="P8898" s="58">
        <v>0</v>
      </c>
    </row>
    <row r="8899" spans="12:16" x14ac:dyDescent="0.3">
      <c r="L8899" s="26">
        <v>8890</v>
      </c>
      <c r="M8899" s="58">
        <v>0</v>
      </c>
      <c r="O8899" s="26">
        <v>8890</v>
      </c>
      <c r="P8899" s="58">
        <v>0</v>
      </c>
    </row>
    <row r="8900" spans="12:16" x14ac:dyDescent="0.3">
      <c r="L8900" s="26">
        <v>8891</v>
      </c>
      <c r="M8900" s="58">
        <v>8634582.8120499048</v>
      </c>
      <c r="O8900" s="26">
        <v>8891</v>
      </c>
      <c r="P8900" s="58">
        <v>0</v>
      </c>
    </row>
    <row r="8901" spans="12:16" x14ac:dyDescent="0.3">
      <c r="L8901" s="26">
        <v>8892</v>
      </c>
      <c r="M8901" s="58">
        <v>7006870.408630399</v>
      </c>
      <c r="O8901" s="26">
        <v>8892</v>
      </c>
      <c r="P8901" s="58">
        <v>0</v>
      </c>
    </row>
    <row r="8902" spans="12:16" x14ac:dyDescent="0.3">
      <c r="L8902" s="26">
        <v>8893</v>
      </c>
      <c r="M8902" s="58">
        <v>29431018.292701535</v>
      </c>
      <c r="O8902" s="26">
        <v>8893</v>
      </c>
      <c r="P8902" s="58">
        <v>22594211.823971365</v>
      </c>
    </row>
    <row r="8903" spans="12:16" x14ac:dyDescent="0.3">
      <c r="L8903" s="26">
        <v>8894</v>
      </c>
      <c r="M8903" s="58">
        <v>0</v>
      </c>
      <c r="O8903" s="26">
        <v>8894</v>
      </c>
      <c r="P8903" s="58">
        <v>0</v>
      </c>
    </row>
    <row r="8904" spans="12:16" x14ac:dyDescent="0.3">
      <c r="L8904" s="26">
        <v>8895</v>
      </c>
      <c r="M8904" s="58">
        <v>10582653.751890723</v>
      </c>
      <c r="O8904" s="26">
        <v>8895</v>
      </c>
      <c r="P8904" s="58">
        <v>0</v>
      </c>
    </row>
    <row r="8905" spans="12:16" x14ac:dyDescent="0.3">
      <c r="L8905" s="26">
        <v>8896</v>
      </c>
      <c r="M8905" s="58">
        <v>0</v>
      </c>
      <c r="O8905" s="26">
        <v>8896</v>
      </c>
      <c r="P8905" s="58">
        <v>0</v>
      </c>
    </row>
    <row r="8906" spans="12:16" x14ac:dyDescent="0.3">
      <c r="L8906" s="26">
        <v>8897</v>
      </c>
      <c r="M8906" s="58">
        <v>0</v>
      </c>
      <c r="O8906" s="26">
        <v>8897</v>
      </c>
      <c r="P8906" s="58">
        <v>0</v>
      </c>
    </row>
    <row r="8907" spans="12:16" x14ac:dyDescent="0.3">
      <c r="L8907" s="26">
        <v>8898</v>
      </c>
      <c r="M8907" s="58">
        <v>10753262.486621529</v>
      </c>
      <c r="O8907" s="26">
        <v>8898</v>
      </c>
      <c r="P8907" s="58">
        <v>10753262.486621529</v>
      </c>
    </row>
    <row r="8908" spans="12:16" x14ac:dyDescent="0.3">
      <c r="L8908" s="26">
        <v>8899</v>
      </c>
      <c r="M8908" s="58">
        <v>33288404.98802913</v>
      </c>
      <c r="O8908" s="26">
        <v>8899</v>
      </c>
      <c r="P8908" s="58">
        <v>33288404.98802913</v>
      </c>
    </row>
    <row r="8909" spans="12:16" x14ac:dyDescent="0.3">
      <c r="L8909" s="26">
        <v>8900</v>
      </c>
      <c r="M8909" s="58">
        <v>0</v>
      </c>
      <c r="O8909" s="26">
        <v>8900</v>
      </c>
      <c r="P8909" s="58">
        <v>0</v>
      </c>
    </row>
    <row r="8910" spans="12:16" x14ac:dyDescent="0.3">
      <c r="L8910" s="26">
        <v>8901</v>
      </c>
      <c r="M8910" s="58">
        <v>9989003.5898655243</v>
      </c>
      <c r="O8910" s="26">
        <v>8901</v>
      </c>
      <c r="P8910" s="58">
        <v>9989003.5898655243</v>
      </c>
    </row>
    <row r="8911" spans="12:16" x14ac:dyDescent="0.3">
      <c r="L8911" s="26">
        <v>8902</v>
      </c>
      <c r="M8911" s="58">
        <v>16229026.693640731</v>
      </c>
      <c r="O8911" s="26">
        <v>8902</v>
      </c>
      <c r="P8911" s="58">
        <v>0</v>
      </c>
    </row>
    <row r="8912" spans="12:16" x14ac:dyDescent="0.3">
      <c r="L8912" s="26">
        <v>8903</v>
      </c>
      <c r="M8912" s="58">
        <v>19726616.592664495</v>
      </c>
      <c r="O8912" s="26">
        <v>8903</v>
      </c>
      <c r="P8912" s="58">
        <v>19726616.592664495</v>
      </c>
    </row>
    <row r="8913" spans="12:16" x14ac:dyDescent="0.3">
      <c r="L8913" s="26">
        <v>8904</v>
      </c>
      <c r="M8913" s="58">
        <v>9183163.4794715308</v>
      </c>
      <c r="O8913" s="26">
        <v>8904</v>
      </c>
      <c r="P8913" s="58">
        <v>9183163.4794715308</v>
      </c>
    </row>
    <row r="8914" spans="12:16" x14ac:dyDescent="0.3">
      <c r="L8914" s="26">
        <v>8905</v>
      </c>
      <c r="M8914" s="58">
        <v>11335215.191828031</v>
      </c>
      <c r="O8914" s="26">
        <v>8905</v>
      </c>
      <c r="P8914" s="58">
        <v>11335215.191828031</v>
      </c>
    </row>
    <row r="8915" spans="12:16" x14ac:dyDescent="0.3">
      <c r="L8915" s="26">
        <v>8906</v>
      </c>
      <c r="M8915" s="58">
        <v>0</v>
      </c>
      <c r="O8915" s="26">
        <v>8906</v>
      </c>
      <c r="P8915" s="58">
        <v>0</v>
      </c>
    </row>
    <row r="8916" spans="12:16" x14ac:dyDescent="0.3">
      <c r="L8916" s="26">
        <v>8907</v>
      </c>
      <c r="M8916" s="58">
        <v>0</v>
      </c>
      <c r="O8916" s="26">
        <v>8907</v>
      </c>
      <c r="P8916" s="58">
        <v>0</v>
      </c>
    </row>
    <row r="8917" spans="12:16" x14ac:dyDescent="0.3">
      <c r="L8917" s="26">
        <v>8908</v>
      </c>
      <c r="M8917" s="58">
        <v>0</v>
      </c>
      <c r="O8917" s="26">
        <v>8908</v>
      </c>
      <c r="P8917" s="58">
        <v>0</v>
      </c>
    </row>
    <row r="8918" spans="12:16" x14ac:dyDescent="0.3">
      <c r="L8918" s="26">
        <v>8909</v>
      </c>
      <c r="M8918" s="58">
        <v>12722478.864691287</v>
      </c>
      <c r="O8918" s="26">
        <v>8909</v>
      </c>
      <c r="P8918" s="58">
        <v>0</v>
      </c>
    </row>
    <row r="8919" spans="12:16" x14ac:dyDescent="0.3">
      <c r="L8919" s="26">
        <v>8910</v>
      </c>
      <c r="M8919" s="58">
        <v>0</v>
      </c>
      <c r="O8919" s="26">
        <v>8910</v>
      </c>
      <c r="P8919" s="58">
        <v>0</v>
      </c>
    </row>
    <row r="8920" spans="12:16" x14ac:dyDescent="0.3">
      <c r="L8920" s="26">
        <v>8911</v>
      </c>
      <c r="M8920" s="58">
        <v>0</v>
      </c>
      <c r="O8920" s="26">
        <v>8911</v>
      </c>
      <c r="P8920" s="58">
        <v>0</v>
      </c>
    </row>
    <row r="8921" spans="12:16" x14ac:dyDescent="0.3">
      <c r="L8921" s="26">
        <v>8912</v>
      </c>
      <c r="M8921" s="58">
        <v>10185499.474291276</v>
      </c>
      <c r="O8921" s="26">
        <v>8912</v>
      </c>
      <c r="P8921" s="58">
        <v>4930120.5060986001</v>
      </c>
    </row>
    <row r="8922" spans="12:16" x14ac:dyDescent="0.3">
      <c r="L8922" s="26">
        <v>8913</v>
      </c>
      <c r="M8922" s="58">
        <v>0</v>
      </c>
      <c r="O8922" s="26">
        <v>8913</v>
      </c>
      <c r="P8922" s="58">
        <v>0</v>
      </c>
    </row>
    <row r="8923" spans="12:16" x14ac:dyDescent="0.3">
      <c r="L8923" s="26">
        <v>8914</v>
      </c>
      <c r="M8923" s="58">
        <v>19628780.840891279</v>
      </c>
      <c r="O8923" s="26">
        <v>8914</v>
      </c>
      <c r="P8923" s="58">
        <v>19628780.840891279</v>
      </c>
    </row>
    <row r="8924" spans="12:16" x14ac:dyDescent="0.3">
      <c r="L8924" s="26">
        <v>8915</v>
      </c>
      <c r="M8924" s="58">
        <v>0</v>
      </c>
      <c r="O8924" s="26">
        <v>8915</v>
      </c>
      <c r="P8924" s="58">
        <v>0</v>
      </c>
    </row>
    <row r="8925" spans="12:16" x14ac:dyDescent="0.3">
      <c r="L8925" s="26">
        <v>8916</v>
      </c>
      <c r="M8925" s="58">
        <v>0</v>
      </c>
      <c r="O8925" s="26">
        <v>8916</v>
      </c>
      <c r="P8925" s="58">
        <v>0</v>
      </c>
    </row>
    <row r="8926" spans="12:16" x14ac:dyDescent="0.3">
      <c r="L8926" s="26">
        <v>8917</v>
      </c>
      <c r="M8926" s="58">
        <v>0</v>
      </c>
      <c r="O8926" s="26">
        <v>8917</v>
      </c>
      <c r="P8926" s="58">
        <v>0</v>
      </c>
    </row>
    <row r="8927" spans="12:16" x14ac:dyDescent="0.3">
      <c r="L8927" s="26">
        <v>8918</v>
      </c>
      <c r="M8927" s="58">
        <v>0</v>
      </c>
      <c r="O8927" s="26">
        <v>8918</v>
      </c>
      <c r="P8927" s="58">
        <v>0</v>
      </c>
    </row>
    <row r="8928" spans="12:16" x14ac:dyDescent="0.3">
      <c r="L8928" s="26">
        <v>8919</v>
      </c>
      <c r="M8928" s="58">
        <v>9507155.4048218913</v>
      </c>
      <c r="O8928" s="26">
        <v>8919</v>
      </c>
      <c r="P8928" s="58">
        <v>9507155.4048218913</v>
      </c>
    </row>
    <row r="8929" spans="12:16" x14ac:dyDescent="0.3">
      <c r="L8929" s="26">
        <v>8920</v>
      </c>
      <c r="M8929" s="58">
        <v>0</v>
      </c>
      <c r="O8929" s="26">
        <v>8920</v>
      </c>
      <c r="P8929" s="58">
        <v>0</v>
      </c>
    </row>
    <row r="8930" spans="12:16" x14ac:dyDescent="0.3">
      <c r="L8930" s="26">
        <v>8921</v>
      </c>
      <c r="M8930" s="58">
        <v>12311622.399405925</v>
      </c>
      <c r="O8930" s="26">
        <v>8921</v>
      </c>
      <c r="P8930" s="58">
        <v>12311622.399405925</v>
      </c>
    </row>
    <row r="8931" spans="12:16" x14ac:dyDescent="0.3">
      <c r="L8931" s="26">
        <v>8922</v>
      </c>
      <c r="M8931" s="58">
        <v>0</v>
      </c>
      <c r="O8931" s="26">
        <v>8922</v>
      </c>
      <c r="P8931" s="58">
        <v>0</v>
      </c>
    </row>
    <row r="8932" spans="12:16" x14ac:dyDescent="0.3">
      <c r="L8932" s="26">
        <v>8923</v>
      </c>
      <c r="M8932" s="58">
        <v>8407213.9318971615</v>
      </c>
      <c r="O8932" s="26">
        <v>8923</v>
      </c>
      <c r="P8932" s="58">
        <v>8407213.9318971615</v>
      </c>
    </row>
    <row r="8933" spans="12:16" x14ac:dyDescent="0.3">
      <c r="L8933" s="26">
        <v>8924</v>
      </c>
      <c r="M8933" s="58">
        <v>9106292.0853440966</v>
      </c>
      <c r="O8933" s="26">
        <v>8924</v>
      </c>
      <c r="P8933" s="58">
        <v>9106292.0853440966</v>
      </c>
    </row>
    <row r="8934" spans="12:16" x14ac:dyDescent="0.3">
      <c r="L8934" s="26">
        <v>8925</v>
      </c>
      <c r="M8934" s="58">
        <v>14729954.32867833</v>
      </c>
      <c r="O8934" s="26">
        <v>8925</v>
      </c>
      <c r="P8934" s="58">
        <v>14729954.32867833</v>
      </c>
    </row>
    <row r="8935" spans="12:16" x14ac:dyDescent="0.3">
      <c r="L8935" s="26">
        <v>8926</v>
      </c>
      <c r="M8935" s="58">
        <v>0</v>
      </c>
      <c r="O8935" s="26">
        <v>8926</v>
      </c>
      <c r="P8935" s="58">
        <v>0</v>
      </c>
    </row>
    <row r="8936" spans="12:16" x14ac:dyDescent="0.3">
      <c r="L8936" s="26">
        <v>8927</v>
      </c>
      <c r="M8936" s="58">
        <v>0</v>
      </c>
      <c r="O8936" s="26">
        <v>8927</v>
      </c>
      <c r="P8936" s="58">
        <v>0</v>
      </c>
    </row>
    <row r="8937" spans="12:16" x14ac:dyDescent="0.3">
      <c r="L8937" s="26">
        <v>8928</v>
      </c>
      <c r="M8937" s="58">
        <v>0</v>
      </c>
      <c r="O8937" s="26">
        <v>8928</v>
      </c>
      <c r="P8937" s="58">
        <v>0</v>
      </c>
    </row>
    <row r="8938" spans="12:16" x14ac:dyDescent="0.3">
      <c r="L8938" s="26">
        <v>8929</v>
      </c>
      <c r="M8938" s="58">
        <v>8974373.5452030394</v>
      </c>
      <c r="O8938" s="26">
        <v>8929</v>
      </c>
      <c r="P8938" s="58">
        <v>0</v>
      </c>
    </row>
    <row r="8939" spans="12:16" x14ac:dyDescent="0.3">
      <c r="L8939" s="26">
        <v>8930</v>
      </c>
      <c r="M8939" s="58">
        <v>9569654.2634280939</v>
      </c>
      <c r="O8939" s="26">
        <v>8930</v>
      </c>
      <c r="P8939" s="58">
        <v>9569654.2634280939</v>
      </c>
    </row>
    <row r="8940" spans="12:16" x14ac:dyDescent="0.3">
      <c r="L8940" s="26">
        <v>8931</v>
      </c>
      <c r="M8940" s="58">
        <v>0</v>
      </c>
      <c r="O8940" s="26">
        <v>8931</v>
      </c>
      <c r="P8940" s="58">
        <v>0</v>
      </c>
    </row>
    <row r="8941" spans="12:16" x14ac:dyDescent="0.3">
      <c r="L8941" s="26">
        <v>8932</v>
      </c>
      <c r="M8941" s="58">
        <v>12120382.865164839</v>
      </c>
      <c r="O8941" s="26">
        <v>8932</v>
      </c>
      <c r="P8941" s="58">
        <v>12120382.865164839</v>
      </c>
    </row>
    <row r="8942" spans="12:16" x14ac:dyDescent="0.3">
      <c r="L8942" s="26">
        <v>8933</v>
      </c>
      <c r="M8942" s="58">
        <v>29690494.521578055</v>
      </c>
      <c r="O8942" s="26">
        <v>8933</v>
      </c>
      <c r="P8942" s="58">
        <v>29690494.521578055</v>
      </c>
    </row>
    <row r="8943" spans="12:16" x14ac:dyDescent="0.3">
      <c r="L8943" s="26">
        <v>8934</v>
      </c>
      <c r="M8943" s="58">
        <v>0</v>
      </c>
      <c r="O8943" s="26">
        <v>8934</v>
      </c>
      <c r="P8943" s="58">
        <v>0</v>
      </c>
    </row>
    <row r="8944" spans="12:16" x14ac:dyDescent="0.3">
      <c r="L8944" s="26">
        <v>8935</v>
      </c>
      <c r="M8944" s="58">
        <v>13679870.058341615</v>
      </c>
      <c r="O8944" s="26">
        <v>8935</v>
      </c>
      <c r="P8944" s="58">
        <v>13679870.058341615</v>
      </c>
    </row>
    <row r="8945" spans="12:16" x14ac:dyDescent="0.3">
      <c r="L8945" s="26">
        <v>8936</v>
      </c>
      <c r="M8945" s="58">
        <v>9595693.6872416772</v>
      </c>
      <c r="O8945" s="26">
        <v>8936</v>
      </c>
      <c r="P8945" s="58">
        <v>9595693.6872416772</v>
      </c>
    </row>
    <row r="8946" spans="12:16" x14ac:dyDescent="0.3">
      <c r="L8946" s="26">
        <v>8937</v>
      </c>
      <c r="M8946" s="58">
        <v>0</v>
      </c>
      <c r="O8946" s="26">
        <v>8937</v>
      </c>
      <c r="P8946" s="58">
        <v>0</v>
      </c>
    </row>
    <row r="8947" spans="12:16" x14ac:dyDescent="0.3">
      <c r="L8947" s="26">
        <v>8938</v>
      </c>
      <c r="M8947" s="58">
        <v>0</v>
      </c>
      <c r="O8947" s="26">
        <v>8938</v>
      </c>
      <c r="P8947" s="58">
        <v>0</v>
      </c>
    </row>
    <row r="8948" spans="12:16" x14ac:dyDescent="0.3">
      <c r="L8948" s="26">
        <v>8939</v>
      </c>
      <c r="M8948" s="58">
        <v>0</v>
      </c>
      <c r="O8948" s="26">
        <v>8939</v>
      </c>
      <c r="P8948" s="58">
        <v>0</v>
      </c>
    </row>
    <row r="8949" spans="12:16" x14ac:dyDescent="0.3">
      <c r="L8949" s="26">
        <v>8940</v>
      </c>
      <c r="M8949" s="58">
        <v>0</v>
      </c>
      <c r="O8949" s="26">
        <v>8940</v>
      </c>
      <c r="P8949" s="58">
        <v>0</v>
      </c>
    </row>
    <row r="8950" spans="12:16" x14ac:dyDescent="0.3">
      <c r="L8950" s="26">
        <v>8941</v>
      </c>
      <c r="M8950" s="58">
        <v>0</v>
      </c>
      <c r="O8950" s="26">
        <v>8941</v>
      </c>
      <c r="P8950" s="58">
        <v>0</v>
      </c>
    </row>
    <row r="8951" spans="12:16" x14ac:dyDescent="0.3">
      <c r="L8951" s="26">
        <v>8942</v>
      </c>
      <c r="M8951" s="58">
        <v>0</v>
      </c>
      <c r="O8951" s="26">
        <v>8942</v>
      </c>
      <c r="P8951" s="58">
        <v>0</v>
      </c>
    </row>
    <row r="8952" spans="12:16" x14ac:dyDescent="0.3">
      <c r="L8952" s="26">
        <v>8943</v>
      </c>
      <c r="M8952" s="58">
        <v>0</v>
      </c>
      <c r="O8952" s="26">
        <v>8943</v>
      </c>
      <c r="P8952" s="58">
        <v>0</v>
      </c>
    </row>
    <row r="8953" spans="12:16" x14ac:dyDescent="0.3">
      <c r="L8953" s="26">
        <v>8944</v>
      </c>
      <c r="M8953" s="58">
        <v>15153684.432707151</v>
      </c>
      <c r="O8953" s="26">
        <v>8944</v>
      </c>
      <c r="P8953" s="58">
        <v>0</v>
      </c>
    </row>
    <row r="8954" spans="12:16" x14ac:dyDescent="0.3">
      <c r="L8954" s="26">
        <v>8945</v>
      </c>
      <c r="M8954" s="58">
        <v>0</v>
      </c>
      <c r="O8954" s="26">
        <v>8945</v>
      </c>
      <c r="P8954" s="58">
        <v>0</v>
      </c>
    </row>
    <row r="8955" spans="12:16" x14ac:dyDescent="0.3">
      <c r="L8955" s="26">
        <v>8946</v>
      </c>
      <c r="M8955" s="58">
        <v>15251755.411856864</v>
      </c>
      <c r="O8955" s="26">
        <v>8946</v>
      </c>
      <c r="P8955" s="58">
        <v>15251755.411856864</v>
      </c>
    </row>
    <row r="8956" spans="12:16" x14ac:dyDescent="0.3">
      <c r="L8956" s="26">
        <v>8947</v>
      </c>
      <c r="M8956" s="58">
        <v>0</v>
      </c>
      <c r="O8956" s="26">
        <v>8947</v>
      </c>
      <c r="P8956" s="58">
        <v>0</v>
      </c>
    </row>
    <row r="8957" spans="12:16" x14ac:dyDescent="0.3">
      <c r="L8957" s="26">
        <v>8948</v>
      </c>
      <c r="M8957" s="58">
        <v>11431066.584961046</v>
      </c>
      <c r="O8957" s="26">
        <v>8948</v>
      </c>
      <c r="P8957" s="58">
        <v>0</v>
      </c>
    </row>
    <row r="8958" spans="12:16" x14ac:dyDescent="0.3">
      <c r="L8958" s="26">
        <v>8949</v>
      </c>
      <c r="M8958" s="58">
        <v>0</v>
      </c>
      <c r="O8958" s="26">
        <v>8949</v>
      </c>
      <c r="P8958" s="58">
        <v>0</v>
      </c>
    </row>
    <row r="8959" spans="12:16" x14ac:dyDescent="0.3">
      <c r="L8959" s="26">
        <v>8950</v>
      </c>
      <c r="M8959" s="58">
        <v>9064803.9901355375</v>
      </c>
      <c r="O8959" s="26">
        <v>8950</v>
      </c>
      <c r="P8959" s="58">
        <v>0</v>
      </c>
    </row>
    <row r="8960" spans="12:16" x14ac:dyDescent="0.3">
      <c r="L8960" s="26">
        <v>8951</v>
      </c>
      <c r="M8960" s="58">
        <v>27865828.134406529</v>
      </c>
      <c r="O8960" s="26">
        <v>8951</v>
      </c>
      <c r="P8960" s="58">
        <v>18997377.633235652</v>
      </c>
    </row>
    <row r="8961" spans="12:16" x14ac:dyDescent="0.3">
      <c r="L8961" s="26">
        <v>8952</v>
      </c>
      <c r="M8961" s="58">
        <v>0</v>
      </c>
      <c r="O8961" s="26">
        <v>8952</v>
      </c>
      <c r="P8961" s="58">
        <v>0</v>
      </c>
    </row>
    <row r="8962" spans="12:16" x14ac:dyDescent="0.3">
      <c r="L8962" s="26">
        <v>8953</v>
      </c>
      <c r="M8962" s="58">
        <v>0</v>
      </c>
      <c r="O8962" s="26">
        <v>8953</v>
      </c>
      <c r="P8962" s="58">
        <v>0</v>
      </c>
    </row>
    <row r="8963" spans="12:16" x14ac:dyDescent="0.3">
      <c r="L8963" s="26">
        <v>8954</v>
      </c>
      <c r="M8963" s="58">
        <v>0</v>
      </c>
      <c r="O8963" s="26">
        <v>8954</v>
      </c>
      <c r="P8963" s="58">
        <v>0</v>
      </c>
    </row>
    <row r="8964" spans="12:16" x14ac:dyDescent="0.3">
      <c r="L8964" s="26">
        <v>8955</v>
      </c>
      <c r="M8964" s="58">
        <v>0</v>
      </c>
      <c r="O8964" s="26">
        <v>8955</v>
      </c>
      <c r="P8964" s="58">
        <v>0</v>
      </c>
    </row>
    <row r="8965" spans="12:16" x14ac:dyDescent="0.3">
      <c r="L8965" s="26">
        <v>8956</v>
      </c>
      <c r="M8965" s="58">
        <v>0</v>
      </c>
      <c r="O8965" s="26">
        <v>8956</v>
      </c>
      <c r="P8965" s="58">
        <v>0</v>
      </c>
    </row>
    <row r="8966" spans="12:16" x14ac:dyDescent="0.3">
      <c r="L8966" s="26">
        <v>8957</v>
      </c>
      <c r="M8966" s="58">
        <v>19593054.425665699</v>
      </c>
      <c r="O8966" s="26">
        <v>8957</v>
      </c>
      <c r="P8966" s="58">
        <v>0</v>
      </c>
    </row>
    <row r="8967" spans="12:16" x14ac:dyDescent="0.3">
      <c r="L8967" s="26">
        <v>8958</v>
      </c>
      <c r="M8967" s="58">
        <v>0</v>
      </c>
      <c r="O8967" s="26">
        <v>8958</v>
      </c>
      <c r="P8967" s="58">
        <v>0</v>
      </c>
    </row>
    <row r="8968" spans="12:16" x14ac:dyDescent="0.3">
      <c r="L8968" s="26">
        <v>8959</v>
      </c>
      <c r="M8968" s="58">
        <v>0</v>
      </c>
      <c r="O8968" s="26">
        <v>8959</v>
      </c>
      <c r="P8968" s="58">
        <v>0</v>
      </c>
    </row>
    <row r="8969" spans="12:16" x14ac:dyDescent="0.3">
      <c r="L8969" s="26">
        <v>8960</v>
      </c>
      <c r="M8969" s="58">
        <v>44215874.335007913</v>
      </c>
      <c r="O8969" s="26">
        <v>8960</v>
      </c>
      <c r="P8969" s="58">
        <v>44215874.335007913</v>
      </c>
    </row>
    <row r="8970" spans="12:16" x14ac:dyDescent="0.3">
      <c r="L8970" s="26">
        <v>8961</v>
      </c>
      <c r="M8970" s="58">
        <v>0</v>
      </c>
      <c r="O8970" s="26">
        <v>8961</v>
      </c>
      <c r="P8970" s="58">
        <v>0</v>
      </c>
    </row>
    <row r="8971" spans="12:16" x14ac:dyDescent="0.3">
      <c r="L8971" s="26">
        <v>8962</v>
      </c>
      <c r="M8971" s="58">
        <v>26147596.396662232</v>
      </c>
      <c r="O8971" s="26">
        <v>8962</v>
      </c>
      <c r="P8971" s="58">
        <v>26147596.396662232</v>
      </c>
    </row>
    <row r="8972" spans="12:16" x14ac:dyDescent="0.3">
      <c r="L8972" s="26">
        <v>8963</v>
      </c>
      <c r="M8972" s="58">
        <v>0</v>
      </c>
      <c r="O8972" s="26">
        <v>8963</v>
      </c>
      <c r="P8972" s="58">
        <v>0</v>
      </c>
    </row>
    <row r="8973" spans="12:16" x14ac:dyDescent="0.3">
      <c r="L8973" s="26">
        <v>8964</v>
      </c>
      <c r="M8973" s="58">
        <v>28116654.92974237</v>
      </c>
      <c r="O8973" s="26">
        <v>8964</v>
      </c>
      <c r="P8973" s="58">
        <v>22293566.192100495</v>
      </c>
    </row>
    <row r="8974" spans="12:16" x14ac:dyDescent="0.3">
      <c r="L8974" s="26">
        <v>8965</v>
      </c>
      <c r="M8974" s="58">
        <v>0</v>
      </c>
      <c r="O8974" s="26">
        <v>8965</v>
      </c>
      <c r="P8974" s="58">
        <v>0</v>
      </c>
    </row>
    <row r="8975" spans="12:16" x14ac:dyDescent="0.3">
      <c r="L8975" s="26">
        <v>8966</v>
      </c>
      <c r="M8975" s="58">
        <v>0</v>
      </c>
      <c r="O8975" s="26">
        <v>8966</v>
      </c>
      <c r="P8975" s="58">
        <v>0</v>
      </c>
    </row>
    <row r="8976" spans="12:16" x14ac:dyDescent="0.3">
      <c r="L8976" s="26">
        <v>8967</v>
      </c>
      <c r="M8976" s="58">
        <v>8112067.3049359061</v>
      </c>
      <c r="O8976" s="26">
        <v>8967</v>
      </c>
      <c r="P8976" s="58">
        <v>8112067.3049359061</v>
      </c>
    </row>
    <row r="8977" spans="12:16" x14ac:dyDescent="0.3">
      <c r="L8977" s="26">
        <v>8968</v>
      </c>
      <c r="M8977" s="58">
        <v>0</v>
      </c>
      <c r="O8977" s="26">
        <v>8968</v>
      </c>
      <c r="P8977" s="58">
        <v>0</v>
      </c>
    </row>
    <row r="8978" spans="12:16" x14ac:dyDescent="0.3">
      <c r="L8978" s="26">
        <v>8969</v>
      </c>
      <c r="M8978" s="58">
        <v>10659780.575297389</v>
      </c>
      <c r="O8978" s="26">
        <v>8969</v>
      </c>
      <c r="P8978" s="58">
        <v>0</v>
      </c>
    </row>
    <row r="8979" spans="12:16" x14ac:dyDescent="0.3">
      <c r="L8979" s="26">
        <v>8970</v>
      </c>
      <c r="M8979" s="58">
        <v>8789460.3938451055</v>
      </c>
      <c r="O8979" s="26">
        <v>8970</v>
      </c>
      <c r="P8979" s="58">
        <v>0</v>
      </c>
    </row>
    <row r="8980" spans="12:16" x14ac:dyDescent="0.3">
      <c r="L8980" s="26">
        <v>8971</v>
      </c>
      <c r="M8980" s="58">
        <v>0</v>
      </c>
      <c r="O8980" s="26">
        <v>8971</v>
      </c>
      <c r="P8980" s="58">
        <v>0</v>
      </c>
    </row>
    <row r="8981" spans="12:16" x14ac:dyDescent="0.3">
      <c r="L8981" s="26">
        <v>8972</v>
      </c>
      <c r="M8981" s="58">
        <v>0</v>
      </c>
      <c r="O8981" s="26">
        <v>8972</v>
      </c>
      <c r="P8981" s="58">
        <v>0</v>
      </c>
    </row>
    <row r="8982" spans="12:16" x14ac:dyDescent="0.3">
      <c r="L8982" s="26">
        <v>8973</v>
      </c>
      <c r="M8982" s="58">
        <v>0</v>
      </c>
      <c r="O8982" s="26">
        <v>8973</v>
      </c>
      <c r="P8982" s="58">
        <v>0</v>
      </c>
    </row>
    <row r="8983" spans="12:16" x14ac:dyDescent="0.3">
      <c r="L8983" s="26">
        <v>8974</v>
      </c>
      <c r="M8983" s="58">
        <v>44879713.294949919</v>
      </c>
      <c r="O8983" s="26">
        <v>8974</v>
      </c>
      <c r="P8983" s="58">
        <v>34422400.113336772</v>
      </c>
    </row>
    <row r="8984" spans="12:16" x14ac:dyDescent="0.3">
      <c r="L8984" s="26">
        <v>8975</v>
      </c>
      <c r="M8984" s="58">
        <v>0</v>
      </c>
      <c r="O8984" s="26">
        <v>8975</v>
      </c>
      <c r="P8984" s="58">
        <v>0</v>
      </c>
    </row>
    <row r="8985" spans="12:16" x14ac:dyDescent="0.3">
      <c r="L8985" s="26">
        <v>8976</v>
      </c>
      <c r="M8985" s="58">
        <v>0</v>
      </c>
      <c r="O8985" s="26">
        <v>8976</v>
      </c>
      <c r="P8985" s="58">
        <v>0</v>
      </c>
    </row>
    <row r="8986" spans="12:16" x14ac:dyDescent="0.3">
      <c r="L8986" s="26">
        <v>8977</v>
      </c>
      <c r="M8986" s="58">
        <v>0</v>
      </c>
      <c r="O8986" s="26">
        <v>8977</v>
      </c>
      <c r="P8986" s="58">
        <v>0</v>
      </c>
    </row>
    <row r="8987" spans="12:16" x14ac:dyDescent="0.3">
      <c r="L8987" s="26">
        <v>8978</v>
      </c>
      <c r="M8987" s="58">
        <v>0</v>
      </c>
      <c r="O8987" s="26">
        <v>8978</v>
      </c>
      <c r="P8987" s="58">
        <v>0</v>
      </c>
    </row>
    <row r="8988" spans="12:16" x14ac:dyDescent="0.3">
      <c r="L8988" s="26">
        <v>8979</v>
      </c>
      <c r="M8988" s="58">
        <v>5579532.1513754809</v>
      </c>
      <c r="O8988" s="26">
        <v>8979</v>
      </c>
      <c r="P8988" s="58">
        <v>0</v>
      </c>
    </row>
    <row r="8989" spans="12:16" x14ac:dyDescent="0.3">
      <c r="L8989" s="26">
        <v>8980</v>
      </c>
      <c r="M8989" s="58">
        <v>9700134.6502885614</v>
      </c>
      <c r="O8989" s="26">
        <v>8980</v>
      </c>
      <c r="P8989" s="58">
        <v>0</v>
      </c>
    </row>
    <row r="8990" spans="12:16" x14ac:dyDescent="0.3">
      <c r="L8990" s="26">
        <v>8981</v>
      </c>
      <c r="M8990" s="58">
        <v>9766482.2345703505</v>
      </c>
      <c r="O8990" s="26">
        <v>8981</v>
      </c>
      <c r="P8990" s="58">
        <v>9766482.2345703505</v>
      </c>
    </row>
    <row r="8991" spans="12:16" x14ac:dyDescent="0.3">
      <c r="L8991" s="26">
        <v>8982</v>
      </c>
      <c r="M8991" s="58">
        <v>0</v>
      </c>
      <c r="O8991" s="26">
        <v>8982</v>
      </c>
      <c r="P8991" s="58">
        <v>0</v>
      </c>
    </row>
    <row r="8992" spans="12:16" x14ac:dyDescent="0.3">
      <c r="L8992" s="26">
        <v>8983</v>
      </c>
      <c r="M8992" s="58">
        <v>0</v>
      </c>
      <c r="O8992" s="26">
        <v>8983</v>
      </c>
      <c r="P8992" s="58">
        <v>0</v>
      </c>
    </row>
    <row r="8993" spans="12:16" x14ac:dyDescent="0.3">
      <c r="L8993" s="26">
        <v>8984</v>
      </c>
      <c r="M8993" s="58">
        <v>0</v>
      </c>
      <c r="O8993" s="26">
        <v>8984</v>
      </c>
      <c r="P8993" s="58">
        <v>0</v>
      </c>
    </row>
    <row r="8994" spans="12:16" x14ac:dyDescent="0.3">
      <c r="L8994" s="26">
        <v>8985</v>
      </c>
      <c r="M8994" s="58">
        <v>19827390.408143286</v>
      </c>
      <c r="O8994" s="26">
        <v>8985</v>
      </c>
      <c r="P8994" s="58">
        <v>0</v>
      </c>
    </row>
    <row r="8995" spans="12:16" x14ac:dyDescent="0.3">
      <c r="L8995" s="26">
        <v>8986</v>
      </c>
      <c r="M8995" s="58">
        <v>0</v>
      </c>
      <c r="O8995" s="26">
        <v>8986</v>
      </c>
      <c r="P8995" s="58">
        <v>0</v>
      </c>
    </row>
    <row r="8996" spans="12:16" x14ac:dyDescent="0.3">
      <c r="L8996" s="26">
        <v>8987</v>
      </c>
      <c r="M8996" s="58">
        <v>0</v>
      </c>
      <c r="O8996" s="26">
        <v>8987</v>
      </c>
      <c r="P8996" s="58">
        <v>0</v>
      </c>
    </row>
    <row r="8997" spans="12:16" x14ac:dyDescent="0.3">
      <c r="L8997" s="26">
        <v>8988</v>
      </c>
      <c r="M8997" s="58">
        <v>0</v>
      </c>
      <c r="O8997" s="26">
        <v>8988</v>
      </c>
      <c r="P8997" s="58">
        <v>0</v>
      </c>
    </row>
    <row r="8998" spans="12:16" x14ac:dyDescent="0.3">
      <c r="L8998" s="26">
        <v>8989</v>
      </c>
      <c r="M8998" s="58">
        <v>21634293.645678274</v>
      </c>
      <c r="O8998" s="26">
        <v>8989</v>
      </c>
      <c r="P8998" s="58">
        <v>21634293.645678274</v>
      </c>
    </row>
    <row r="8999" spans="12:16" x14ac:dyDescent="0.3">
      <c r="L8999" s="26">
        <v>8990</v>
      </c>
      <c r="M8999" s="58">
        <v>0</v>
      </c>
      <c r="O8999" s="26">
        <v>8990</v>
      </c>
      <c r="P8999" s="58">
        <v>0</v>
      </c>
    </row>
    <row r="9000" spans="12:16" x14ac:dyDescent="0.3">
      <c r="L9000" s="26">
        <v>8991</v>
      </c>
      <c r="M9000" s="58">
        <v>0</v>
      </c>
      <c r="O9000" s="26">
        <v>8991</v>
      </c>
      <c r="P9000" s="58">
        <v>0</v>
      </c>
    </row>
    <row r="9001" spans="12:16" x14ac:dyDescent="0.3">
      <c r="L9001" s="26">
        <v>8992</v>
      </c>
      <c r="M9001" s="58">
        <v>0</v>
      </c>
      <c r="O9001" s="26">
        <v>8992</v>
      </c>
      <c r="P9001" s="58">
        <v>0</v>
      </c>
    </row>
    <row r="9002" spans="12:16" x14ac:dyDescent="0.3">
      <c r="L9002" s="26">
        <v>8993</v>
      </c>
      <c r="M9002" s="58">
        <v>0</v>
      </c>
      <c r="O9002" s="26">
        <v>8993</v>
      </c>
      <c r="P9002" s="58">
        <v>0</v>
      </c>
    </row>
    <row r="9003" spans="12:16" x14ac:dyDescent="0.3">
      <c r="L9003" s="26">
        <v>8994</v>
      </c>
      <c r="M9003" s="58">
        <v>0</v>
      </c>
      <c r="O9003" s="26">
        <v>8994</v>
      </c>
      <c r="P9003" s="58">
        <v>0</v>
      </c>
    </row>
    <row r="9004" spans="12:16" x14ac:dyDescent="0.3">
      <c r="L9004" s="26">
        <v>8995</v>
      </c>
      <c r="M9004" s="58">
        <v>0</v>
      </c>
      <c r="O9004" s="26">
        <v>8995</v>
      </c>
      <c r="P9004" s="58">
        <v>0</v>
      </c>
    </row>
    <row r="9005" spans="12:16" x14ac:dyDescent="0.3">
      <c r="L9005" s="26">
        <v>8996</v>
      </c>
      <c r="M9005" s="58">
        <v>21448309.009041972</v>
      </c>
      <c r="O9005" s="26">
        <v>8996</v>
      </c>
      <c r="P9005" s="58">
        <v>0</v>
      </c>
    </row>
    <row r="9006" spans="12:16" x14ac:dyDescent="0.3">
      <c r="L9006" s="26">
        <v>8997</v>
      </c>
      <c r="M9006" s="58">
        <v>0</v>
      </c>
      <c r="O9006" s="26">
        <v>8997</v>
      </c>
      <c r="P9006" s="58">
        <v>0</v>
      </c>
    </row>
    <row r="9007" spans="12:16" x14ac:dyDescent="0.3">
      <c r="L9007" s="26">
        <v>8998</v>
      </c>
      <c r="M9007" s="58">
        <v>5885632.9309217734</v>
      </c>
      <c r="O9007" s="26">
        <v>8998</v>
      </c>
      <c r="P9007" s="58">
        <v>0</v>
      </c>
    </row>
    <row r="9008" spans="12:16" x14ac:dyDescent="0.3">
      <c r="L9008" s="26">
        <v>8999</v>
      </c>
      <c r="M9008" s="58">
        <v>26583775.734246586</v>
      </c>
      <c r="O9008" s="26">
        <v>8999</v>
      </c>
      <c r="P9008" s="58">
        <v>0</v>
      </c>
    </row>
    <row r="9009" spans="12:16" x14ac:dyDescent="0.3">
      <c r="L9009" s="26">
        <v>9000</v>
      </c>
      <c r="M9009" s="58">
        <v>0</v>
      </c>
      <c r="O9009" s="26">
        <v>9000</v>
      </c>
      <c r="P9009" s="58">
        <v>0</v>
      </c>
    </row>
    <row r="9010" spans="12:16" x14ac:dyDescent="0.3">
      <c r="L9010" s="26">
        <v>9001</v>
      </c>
      <c r="M9010" s="58">
        <v>16968748.840989191</v>
      </c>
      <c r="O9010" s="26">
        <v>9001</v>
      </c>
      <c r="P9010" s="58">
        <v>16968748.840989191</v>
      </c>
    </row>
    <row r="9011" spans="12:16" x14ac:dyDescent="0.3">
      <c r="L9011" s="26">
        <v>9002</v>
      </c>
      <c r="M9011" s="58">
        <v>0</v>
      </c>
      <c r="O9011" s="26">
        <v>9002</v>
      </c>
      <c r="P9011" s="58">
        <v>0</v>
      </c>
    </row>
    <row r="9012" spans="12:16" x14ac:dyDescent="0.3">
      <c r="L9012" s="26">
        <v>9003</v>
      </c>
      <c r="M9012" s="58">
        <v>38503546.077576779</v>
      </c>
      <c r="O9012" s="26">
        <v>9003</v>
      </c>
      <c r="P9012" s="58">
        <v>29242790.464885078</v>
      </c>
    </row>
    <row r="9013" spans="12:16" x14ac:dyDescent="0.3">
      <c r="L9013" s="26">
        <v>9004</v>
      </c>
      <c r="M9013" s="58">
        <v>0</v>
      </c>
      <c r="O9013" s="26">
        <v>9004</v>
      </c>
      <c r="P9013" s="58">
        <v>0</v>
      </c>
    </row>
    <row r="9014" spans="12:16" x14ac:dyDescent="0.3">
      <c r="L9014" s="26">
        <v>9005</v>
      </c>
      <c r="M9014" s="58">
        <v>0</v>
      </c>
      <c r="O9014" s="26">
        <v>9005</v>
      </c>
      <c r="P9014" s="58">
        <v>0</v>
      </c>
    </row>
    <row r="9015" spans="12:16" x14ac:dyDescent="0.3">
      <c r="L9015" s="26">
        <v>9006</v>
      </c>
      <c r="M9015" s="58">
        <v>0</v>
      </c>
      <c r="O9015" s="26">
        <v>9006</v>
      </c>
      <c r="P9015" s="58">
        <v>0</v>
      </c>
    </row>
    <row r="9016" spans="12:16" x14ac:dyDescent="0.3">
      <c r="L9016" s="26">
        <v>9007</v>
      </c>
      <c r="M9016" s="58">
        <v>32531167.150580473</v>
      </c>
      <c r="O9016" s="26">
        <v>9007</v>
      </c>
      <c r="P9016" s="58">
        <v>16465222.155477475</v>
      </c>
    </row>
    <row r="9017" spans="12:16" x14ac:dyDescent="0.3">
      <c r="L9017" s="26">
        <v>9008</v>
      </c>
      <c r="M9017" s="58">
        <v>11269112.47432195</v>
      </c>
      <c r="O9017" s="26">
        <v>9008</v>
      </c>
      <c r="P9017" s="58">
        <v>11269112.47432195</v>
      </c>
    </row>
    <row r="9018" spans="12:16" x14ac:dyDescent="0.3">
      <c r="L9018" s="26">
        <v>9009</v>
      </c>
      <c r="M9018" s="58">
        <v>10982594.174247032</v>
      </c>
      <c r="O9018" s="26">
        <v>9009</v>
      </c>
      <c r="P9018" s="58">
        <v>10982594.174247032</v>
      </c>
    </row>
    <row r="9019" spans="12:16" x14ac:dyDescent="0.3">
      <c r="L9019" s="26">
        <v>9010</v>
      </c>
      <c r="M9019" s="58">
        <v>21956380.90163555</v>
      </c>
      <c r="O9019" s="26">
        <v>9010</v>
      </c>
      <c r="P9019" s="58">
        <v>21956380.90163555</v>
      </c>
    </row>
    <row r="9020" spans="12:16" x14ac:dyDescent="0.3">
      <c r="L9020" s="26">
        <v>9011</v>
      </c>
      <c r="M9020" s="58">
        <v>12377466.83759751</v>
      </c>
      <c r="O9020" s="26">
        <v>9011</v>
      </c>
      <c r="P9020" s="58">
        <v>0</v>
      </c>
    </row>
    <row r="9021" spans="12:16" x14ac:dyDescent="0.3">
      <c r="L9021" s="26">
        <v>9012</v>
      </c>
      <c r="M9021" s="58">
        <v>0</v>
      </c>
      <c r="O9021" s="26">
        <v>9012</v>
      </c>
      <c r="P9021" s="58">
        <v>0</v>
      </c>
    </row>
    <row r="9022" spans="12:16" x14ac:dyDescent="0.3">
      <c r="L9022" s="26">
        <v>9013</v>
      </c>
      <c r="M9022" s="58">
        <v>18530134.683674764</v>
      </c>
      <c r="O9022" s="26">
        <v>9013</v>
      </c>
      <c r="P9022" s="58">
        <v>18530134.683674764</v>
      </c>
    </row>
    <row r="9023" spans="12:16" x14ac:dyDescent="0.3">
      <c r="L9023" s="26">
        <v>9014</v>
      </c>
      <c r="M9023" s="58">
        <v>9929753.1655322779</v>
      </c>
      <c r="O9023" s="26">
        <v>9014</v>
      </c>
      <c r="P9023" s="58">
        <v>9929753.1655322779</v>
      </c>
    </row>
    <row r="9024" spans="12:16" x14ac:dyDescent="0.3">
      <c r="L9024" s="26">
        <v>9015</v>
      </c>
      <c r="M9024" s="58">
        <v>0</v>
      </c>
      <c r="O9024" s="26">
        <v>9015</v>
      </c>
      <c r="P9024" s="58">
        <v>0</v>
      </c>
    </row>
    <row r="9025" spans="12:16" x14ac:dyDescent="0.3">
      <c r="L9025" s="26">
        <v>9016</v>
      </c>
      <c r="M9025" s="58">
        <v>30327182.598060731</v>
      </c>
      <c r="O9025" s="26">
        <v>9016</v>
      </c>
      <c r="P9025" s="58">
        <v>30327182.598060731</v>
      </c>
    </row>
    <row r="9026" spans="12:16" x14ac:dyDescent="0.3">
      <c r="L9026" s="26">
        <v>9017</v>
      </c>
      <c r="M9026" s="58">
        <v>0</v>
      </c>
      <c r="O9026" s="26">
        <v>9017</v>
      </c>
      <c r="P9026" s="58">
        <v>0</v>
      </c>
    </row>
    <row r="9027" spans="12:16" x14ac:dyDescent="0.3">
      <c r="L9027" s="26">
        <v>9018</v>
      </c>
      <c r="M9027" s="58">
        <v>27270122.799864925</v>
      </c>
      <c r="O9027" s="26">
        <v>9018</v>
      </c>
      <c r="P9027" s="58">
        <v>27270122.799864925</v>
      </c>
    </row>
    <row r="9028" spans="12:16" x14ac:dyDescent="0.3">
      <c r="L9028" s="26">
        <v>9019</v>
      </c>
      <c r="M9028" s="58">
        <v>31396340.652479582</v>
      </c>
      <c r="O9028" s="26">
        <v>9019</v>
      </c>
      <c r="P9028" s="58">
        <v>31396340.652479582</v>
      </c>
    </row>
    <row r="9029" spans="12:16" x14ac:dyDescent="0.3">
      <c r="L9029" s="26">
        <v>9020</v>
      </c>
      <c r="M9029" s="58">
        <v>0</v>
      </c>
      <c r="O9029" s="26">
        <v>9020</v>
      </c>
      <c r="P9029" s="58">
        <v>0</v>
      </c>
    </row>
    <row r="9030" spans="12:16" x14ac:dyDescent="0.3">
      <c r="L9030" s="26">
        <v>9021</v>
      </c>
      <c r="M9030" s="58">
        <v>0</v>
      </c>
      <c r="O9030" s="26">
        <v>9021</v>
      </c>
      <c r="P9030" s="58">
        <v>0</v>
      </c>
    </row>
    <row r="9031" spans="12:16" x14ac:dyDescent="0.3">
      <c r="L9031" s="26">
        <v>9022</v>
      </c>
      <c r="M9031" s="58">
        <v>9182422.7616974395</v>
      </c>
      <c r="O9031" s="26">
        <v>9022</v>
      </c>
      <c r="P9031" s="58">
        <v>0</v>
      </c>
    </row>
    <row r="9032" spans="12:16" x14ac:dyDescent="0.3">
      <c r="L9032" s="26">
        <v>9023</v>
      </c>
      <c r="M9032" s="58">
        <v>11302967.303364465</v>
      </c>
      <c r="O9032" s="26">
        <v>9023</v>
      </c>
      <c r="P9032" s="58">
        <v>11302967.303364465</v>
      </c>
    </row>
    <row r="9033" spans="12:16" x14ac:dyDescent="0.3">
      <c r="L9033" s="26">
        <v>9024</v>
      </c>
      <c r="M9033" s="58">
        <v>0</v>
      </c>
      <c r="O9033" s="26">
        <v>9024</v>
      </c>
      <c r="P9033" s="58">
        <v>0</v>
      </c>
    </row>
    <row r="9034" spans="12:16" x14ac:dyDescent="0.3">
      <c r="L9034" s="26">
        <v>9025</v>
      </c>
      <c r="M9034" s="58">
        <v>0</v>
      </c>
      <c r="O9034" s="26">
        <v>9025</v>
      </c>
      <c r="P9034" s="58">
        <v>0</v>
      </c>
    </row>
    <row r="9035" spans="12:16" x14ac:dyDescent="0.3">
      <c r="L9035" s="26">
        <v>9026</v>
      </c>
      <c r="M9035" s="58">
        <v>0</v>
      </c>
      <c r="O9035" s="26">
        <v>9026</v>
      </c>
      <c r="P9035" s="58">
        <v>0</v>
      </c>
    </row>
    <row r="9036" spans="12:16" x14ac:dyDescent="0.3">
      <c r="L9036" s="26">
        <v>9027</v>
      </c>
      <c r="M9036" s="58">
        <v>9346037.9699172005</v>
      </c>
      <c r="O9036" s="26">
        <v>9027</v>
      </c>
      <c r="P9036" s="58">
        <v>9346037.9699172005</v>
      </c>
    </row>
    <row r="9037" spans="12:16" x14ac:dyDescent="0.3">
      <c r="L9037" s="26">
        <v>9028</v>
      </c>
      <c r="M9037" s="58">
        <v>41888820.350113586</v>
      </c>
      <c r="O9037" s="26">
        <v>9028</v>
      </c>
      <c r="P9037" s="58">
        <v>41888820.350113586</v>
      </c>
    </row>
    <row r="9038" spans="12:16" x14ac:dyDescent="0.3">
      <c r="L9038" s="26">
        <v>9029</v>
      </c>
      <c r="M9038" s="58">
        <v>16940596.888780739</v>
      </c>
      <c r="O9038" s="26">
        <v>9029</v>
      </c>
      <c r="P9038" s="58">
        <v>0</v>
      </c>
    </row>
    <row r="9039" spans="12:16" x14ac:dyDescent="0.3">
      <c r="L9039" s="26">
        <v>9030</v>
      </c>
      <c r="M9039" s="58">
        <v>0</v>
      </c>
      <c r="O9039" s="26">
        <v>9030</v>
      </c>
      <c r="P9039" s="58">
        <v>0</v>
      </c>
    </row>
    <row r="9040" spans="12:16" x14ac:dyDescent="0.3">
      <c r="L9040" s="26">
        <v>9031</v>
      </c>
      <c r="M9040" s="58">
        <v>0</v>
      </c>
      <c r="O9040" s="26">
        <v>9031</v>
      </c>
      <c r="P9040" s="58">
        <v>0</v>
      </c>
    </row>
    <row r="9041" spans="12:16" x14ac:dyDescent="0.3">
      <c r="L9041" s="26">
        <v>9032</v>
      </c>
      <c r="M9041" s="58">
        <v>16089709.993272165</v>
      </c>
      <c r="O9041" s="26">
        <v>9032</v>
      </c>
      <c r="P9041" s="58">
        <v>16089709.993272165</v>
      </c>
    </row>
    <row r="9042" spans="12:16" x14ac:dyDescent="0.3">
      <c r="L9042" s="26">
        <v>9033</v>
      </c>
      <c r="M9042" s="58">
        <v>0</v>
      </c>
      <c r="O9042" s="26">
        <v>9033</v>
      </c>
      <c r="P9042" s="58">
        <v>0</v>
      </c>
    </row>
    <row r="9043" spans="12:16" x14ac:dyDescent="0.3">
      <c r="L9043" s="26">
        <v>9034</v>
      </c>
      <c r="M9043" s="58">
        <v>0</v>
      </c>
      <c r="O9043" s="26">
        <v>9034</v>
      </c>
      <c r="P9043" s="58">
        <v>0</v>
      </c>
    </row>
    <row r="9044" spans="12:16" x14ac:dyDescent="0.3">
      <c r="L9044" s="26">
        <v>9035</v>
      </c>
      <c r="M9044" s="58">
        <v>5984730.3148246501</v>
      </c>
      <c r="O9044" s="26">
        <v>9035</v>
      </c>
      <c r="P9044" s="58">
        <v>0</v>
      </c>
    </row>
    <row r="9045" spans="12:16" x14ac:dyDescent="0.3">
      <c r="L9045" s="26">
        <v>9036</v>
      </c>
      <c r="M9045" s="58">
        <v>0</v>
      </c>
      <c r="O9045" s="26">
        <v>9036</v>
      </c>
      <c r="P9045" s="58">
        <v>0</v>
      </c>
    </row>
    <row r="9046" spans="12:16" x14ac:dyDescent="0.3">
      <c r="L9046" s="26">
        <v>9037</v>
      </c>
      <c r="M9046" s="58">
        <v>9293698.8752912339</v>
      </c>
      <c r="O9046" s="26">
        <v>9037</v>
      </c>
      <c r="P9046" s="58">
        <v>9293698.8752912339</v>
      </c>
    </row>
    <row r="9047" spans="12:16" x14ac:dyDescent="0.3">
      <c r="L9047" s="26">
        <v>9038</v>
      </c>
      <c r="M9047" s="58">
        <v>0</v>
      </c>
      <c r="O9047" s="26">
        <v>9038</v>
      </c>
      <c r="P9047" s="58">
        <v>0</v>
      </c>
    </row>
    <row r="9048" spans="12:16" x14ac:dyDescent="0.3">
      <c r="L9048" s="26">
        <v>9039</v>
      </c>
      <c r="M9048" s="58">
        <v>7265425.6217070092</v>
      </c>
      <c r="O9048" s="26">
        <v>9039</v>
      </c>
      <c r="P9048" s="58">
        <v>7265425.6217070092</v>
      </c>
    </row>
    <row r="9049" spans="12:16" x14ac:dyDescent="0.3">
      <c r="L9049" s="26">
        <v>9040</v>
      </c>
      <c r="M9049" s="58">
        <v>11454408.049011154</v>
      </c>
      <c r="O9049" s="26">
        <v>9040</v>
      </c>
      <c r="P9049" s="58">
        <v>11454408.049011154</v>
      </c>
    </row>
    <row r="9050" spans="12:16" x14ac:dyDescent="0.3">
      <c r="L9050" s="26">
        <v>9041</v>
      </c>
      <c r="M9050" s="58">
        <v>0</v>
      </c>
      <c r="O9050" s="26">
        <v>9041</v>
      </c>
      <c r="P9050" s="58">
        <v>0</v>
      </c>
    </row>
    <row r="9051" spans="12:16" x14ac:dyDescent="0.3">
      <c r="L9051" s="26">
        <v>9042</v>
      </c>
      <c r="M9051" s="58">
        <v>0</v>
      </c>
      <c r="O9051" s="26">
        <v>9042</v>
      </c>
      <c r="P9051" s="58">
        <v>0</v>
      </c>
    </row>
    <row r="9052" spans="12:16" x14ac:dyDescent="0.3">
      <c r="L9052" s="26">
        <v>9043</v>
      </c>
      <c r="M9052" s="58">
        <v>9068551.2780800052</v>
      </c>
      <c r="O9052" s="26">
        <v>9043</v>
      </c>
      <c r="P9052" s="58">
        <v>0</v>
      </c>
    </row>
    <row r="9053" spans="12:16" x14ac:dyDescent="0.3">
      <c r="L9053" s="26">
        <v>9044</v>
      </c>
      <c r="M9053" s="58">
        <v>8084965.9296091571</v>
      </c>
      <c r="O9053" s="26">
        <v>9044</v>
      </c>
      <c r="P9053" s="58">
        <v>8084965.9296091571</v>
      </c>
    </row>
    <row r="9054" spans="12:16" x14ac:dyDescent="0.3">
      <c r="L9054" s="26">
        <v>9045</v>
      </c>
      <c r="M9054" s="58">
        <v>0</v>
      </c>
      <c r="O9054" s="26">
        <v>9045</v>
      </c>
      <c r="P9054" s="58">
        <v>0</v>
      </c>
    </row>
    <row r="9055" spans="12:16" x14ac:dyDescent="0.3">
      <c r="L9055" s="26">
        <v>9046</v>
      </c>
      <c r="M9055" s="58">
        <v>0</v>
      </c>
      <c r="O9055" s="26">
        <v>9046</v>
      </c>
      <c r="P9055" s="58">
        <v>0</v>
      </c>
    </row>
    <row r="9056" spans="12:16" x14ac:dyDescent="0.3">
      <c r="L9056" s="26">
        <v>9047</v>
      </c>
      <c r="M9056" s="58">
        <v>0</v>
      </c>
      <c r="O9056" s="26">
        <v>9047</v>
      </c>
      <c r="P9056" s="58">
        <v>0</v>
      </c>
    </row>
    <row r="9057" spans="12:16" x14ac:dyDescent="0.3">
      <c r="L9057" s="26">
        <v>9048</v>
      </c>
      <c r="M9057" s="58">
        <v>0</v>
      </c>
      <c r="O9057" s="26">
        <v>9048</v>
      </c>
      <c r="P9057" s="58">
        <v>0</v>
      </c>
    </row>
    <row r="9058" spans="12:16" x14ac:dyDescent="0.3">
      <c r="L9058" s="26">
        <v>9049</v>
      </c>
      <c r="M9058" s="58">
        <v>0</v>
      </c>
      <c r="O9058" s="26">
        <v>9049</v>
      </c>
      <c r="P9058" s="58">
        <v>0</v>
      </c>
    </row>
    <row r="9059" spans="12:16" x14ac:dyDescent="0.3">
      <c r="L9059" s="26">
        <v>9050</v>
      </c>
      <c r="M9059" s="58">
        <v>0</v>
      </c>
      <c r="O9059" s="26">
        <v>9050</v>
      </c>
      <c r="P9059" s="58">
        <v>0</v>
      </c>
    </row>
    <row r="9060" spans="12:16" x14ac:dyDescent="0.3">
      <c r="L9060" s="26">
        <v>9051</v>
      </c>
      <c r="M9060" s="58">
        <v>0</v>
      </c>
      <c r="O9060" s="26">
        <v>9051</v>
      </c>
      <c r="P9060" s="58">
        <v>0</v>
      </c>
    </row>
    <row r="9061" spans="12:16" x14ac:dyDescent="0.3">
      <c r="L9061" s="26">
        <v>9052</v>
      </c>
      <c r="M9061" s="58">
        <v>25395534.739998724</v>
      </c>
      <c r="O9061" s="26">
        <v>9052</v>
      </c>
      <c r="P9061" s="58">
        <v>0</v>
      </c>
    </row>
    <row r="9062" spans="12:16" x14ac:dyDescent="0.3">
      <c r="L9062" s="26">
        <v>9053</v>
      </c>
      <c r="M9062" s="58">
        <v>12652440.274391452</v>
      </c>
      <c r="O9062" s="26">
        <v>9053</v>
      </c>
      <c r="P9062" s="58">
        <v>0</v>
      </c>
    </row>
    <row r="9063" spans="12:16" x14ac:dyDescent="0.3">
      <c r="L9063" s="26">
        <v>9054</v>
      </c>
      <c r="M9063" s="58">
        <v>25081232.837730721</v>
      </c>
      <c r="O9063" s="26">
        <v>9054</v>
      </c>
      <c r="P9063" s="58">
        <v>25081232.837730721</v>
      </c>
    </row>
    <row r="9064" spans="12:16" x14ac:dyDescent="0.3">
      <c r="L9064" s="26">
        <v>9055</v>
      </c>
      <c r="M9064" s="58">
        <v>0</v>
      </c>
      <c r="O9064" s="26">
        <v>9055</v>
      </c>
      <c r="P9064" s="58">
        <v>0</v>
      </c>
    </row>
    <row r="9065" spans="12:16" x14ac:dyDescent="0.3">
      <c r="L9065" s="26">
        <v>9056</v>
      </c>
      <c r="M9065" s="58">
        <v>0</v>
      </c>
      <c r="O9065" s="26">
        <v>9056</v>
      </c>
      <c r="P9065" s="58">
        <v>0</v>
      </c>
    </row>
    <row r="9066" spans="12:16" x14ac:dyDescent="0.3">
      <c r="L9066" s="26">
        <v>9057</v>
      </c>
      <c r="M9066" s="58">
        <v>0</v>
      </c>
      <c r="O9066" s="26">
        <v>9057</v>
      </c>
      <c r="P9066" s="58">
        <v>0</v>
      </c>
    </row>
    <row r="9067" spans="12:16" x14ac:dyDescent="0.3">
      <c r="L9067" s="26">
        <v>9058</v>
      </c>
      <c r="M9067" s="58">
        <v>0</v>
      </c>
      <c r="O9067" s="26">
        <v>9058</v>
      </c>
      <c r="P9067" s="58">
        <v>0</v>
      </c>
    </row>
    <row r="9068" spans="12:16" x14ac:dyDescent="0.3">
      <c r="L9068" s="26">
        <v>9059</v>
      </c>
      <c r="M9068" s="58">
        <v>10280011.262811702</v>
      </c>
      <c r="O9068" s="26">
        <v>9059</v>
      </c>
      <c r="P9068" s="58">
        <v>10280011.262811702</v>
      </c>
    </row>
    <row r="9069" spans="12:16" x14ac:dyDescent="0.3">
      <c r="L9069" s="26">
        <v>9060</v>
      </c>
      <c r="M9069" s="58">
        <v>21396405.746317413</v>
      </c>
      <c r="O9069" s="26">
        <v>9060</v>
      </c>
      <c r="P9069" s="58">
        <v>21396405.746317413</v>
      </c>
    </row>
    <row r="9070" spans="12:16" x14ac:dyDescent="0.3">
      <c r="L9070" s="26">
        <v>9061</v>
      </c>
      <c r="M9070" s="58">
        <v>0</v>
      </c>
      <c r="O9070" s="26">
        <v>9061</v>
      </c>
      <c r="P9070" s="58">
        <v>0</v>
      </c>
    </row>
    <row r="9071" spans="12:16" x14ac:dyDescent="0.3">
      <c r="L9071" s="26">
        <v>9062</v>
      </c>
      <c r="M9071" s="58">
        <v>7911948.7205885211</v>
      </c>
      <c r="O9071" s="26">
        <v>9062</v>
      </c>
      <c r="P9071" s="58">
        <v>7911948.7205885211</v>
      </c>
    </row>
    <row r="9072" spans="12:16" x14ac:dyDescent="0.3">
      <c r="L9072" s="26">
        <v>9063</v>
      </c>
      <c r="M9072" s="58">
        <v>10748766.277793756</v>
      </c>
      <c r="O9072" s="26">
        <v>9063</v>
      </c>
      <c r="P9072" s="58">
        <v>10748766.277793756</v>
      </c>
    </row>
    <row r="9073" spans="12:16" x14ac:dyDescent="0.3">
      <c r="L9073" s="26">
        <v>9064</v>
      </c>
      <c r="M9073" s="58">
        <v>0</v>
      </c>
      <c r="O9073" s="26">
        <v>9064</v>
      </c>
      <c r="P9073" s="58">
        <v>0</v>
      </c>
    </row>
    <row r="9074" spans="12:16" x14ac:dyDescent="0.3">
      <c r="L9074" s="26">
        <v>9065</v>
      </c>
      <c r="M9074" s="58">
        <v>10226924.44426007</v>
      </c>
      <c r="O9074" s="26">
        <v>9065</v>
      </c>
      <c r="P9074" s="58">
        <v>10226924.44426007</v>
      </c>
    </row>
    <row r="9075" spans="12:16" x14ac:dyDescent="0.3">
      <c r="L9075" s="26">
        <v>9066</v>
      </c>
      <c r="M9075" s="58">
        <v>0</v>
      </c>
      <c r="O9075" s="26">
        <v>9066</v>
      </c>
      <c r="P9075" s="58">
        <v>0</v>
      </c>
    </row>
    <row r="9076" spans="12:16" x14ac:dyDescent="0.3">
      <c r="L9076" s="26">
        <v>9067</v>
      </c>
      <c r="M9076" s="58">
        <v>0</v>
      </c>
      <c r="O9076" s="26">
        <v>9067</v>
      </c>
      <c r="P9076" s="58">
        <v>0</v>
      </c>
    </row>
    <row r="9077" spans="12:16" x14ac:dyDescent="0.3">
      <c r="L9077" s="26">
        <v>9068</v>
      </c>
      <c r="M9077" s="58">
        <v>22382082.441515151</v>
      </c>
      <c r="O9077" s="26">
        <v>9068</v>
      </c>
      <c r="P9077" s="58">
        <v>22382082.441515151</v>
      </c>
    </row>
    <row r="9078" spans="12:16" x14ac:dyDescent="0.3">
      <c r="L9078" s="26">
        <v>9069</v>
      </c>
      <c r="M9078" s="58">
        <v>0</v>
      </c>
      <c r="O9078" s="26">
        <v>9069</v>
      </c>
      <c r="P9078" s="58">
        <v>0</v>
      </c>
    </row>
    <row r="9079" spans="12:16" x14ac:dyDescent="0.3">
      <c r="L9079" s="26">
        <v>9070</v>
      </c>
      <c r="M9079" s="58">
        <v>13547406.079676837</v>
      </c>
      <c r="O9079" s="26">
        <v>9070</v>
      </c>
      <c r="P9079" s="58">
        <v>0</v>
      </c>
    </row>
    <row r="9080" spans="12:16" x14ac:dyDescent="0.3">
      <c r="L9080" s="26">
        <v>9071</v>
      </c>
      <c r="M9080" s="58">
        <v>0</v>
      </c>
      <c r="O9080" s="26">
        <v>9071</v>
      </c>
      <c r="P9080" s="58">
        <v>0</v>
      </c>
    </row>
    <row r="9081" spans="12:16" x14ac:dyDescent="0.3">
      <c r="L9081" s="26">
        <v>9072</v>
      </c>
      <c r="M9081" s="58">
        <v>9515744.7843444925</v>
      </c>
      <c r="O9081" s="26">
        <v>9072</v>
      </c>
      <c r="P9081" s="58">
        <v>0</v>
      </c>
    </row>
    <row r="9082" spans="12:16" x14ac:dyDescent="0.3">
      <c r="L9082" s="26">
        <v>9073</v>
      </c>
      <c r="M9082" s="58">
        <v>0</v>
      </c>
      <c r="O9082" s="26">
        <v>9073</v>
      </c>
      <c r="P9082" s="58">
        <v>0</v>
      </c>
    </row>
    <row r="9083" spans="12:16" x14ac:dyDescent="0.3">
      <c r="L9083" s="26">
        <v>9074</v>
      </c>
      <c r="M9083" s="58">
        <v>14451775.008746246</v>
      </c>
      <c r="O9083" s="26">
        <v>9074</v>
      </c>
      <c r="P9083" s="58">
        <v>14451775.008746246</v>
      </c>
    </row>
    <row r="9084" spans="12:16" x14ac:dyDescent="0.3">
      <c r="L9084" s="26">
        <v>9075</v>
      </c>
      <c r="M9084" s="58">
        <v>28065009.099272802</v>
      </c>
      <c r="O9084" s="26">
        <v>9075</v>
      </c>
      <c r="P9084" s="58">
        <v>28065009.099272802</v>
      </c>
    </row>
    <row r="9085" spans="12:16" x14ac:dyDescent="0.3">
      <c r="L9085" s="26">
        <v>9076</v>
      </c>
      <c r="M9085" s="58">
        <v>8136043.4324083729</v>
      </c>
      <c r="O9085" s="26">
        <v>9076</v>
      </c>
      <c r="P9085" s="58">
        <v>0</v>
      </c>
    </row>
    <row r="9086" spans="12:16" x14ac:dyDescent="0.3">
      <c r="L9086" s="26">
        <v>9077</v>
      </c>
      <c r="M9086" s="58">
        <v>22363479.175435353</v>
      </c>
      <c r="O9086" s="26">
        <v>9077</v>
      </c>
      <c r="P9086" s="58">
        <v>22363479.175435353</v>
      </c>
    </row>
    <row r="9087" spans="12:16" x14ac:dyDescent="0.3">
      <c r="L9087" s="26">
        <v>9078</v>
      </c>
      <c r="M9087" s="58">
        <v>23821652.442697894</v>
      </c>
      <c r="O9087" s="26">
        <v>9078</v>
      </c>
      <c r="P9087" s="58">
        <v>23821652.442697894</v>
      </c>
    </row>
    <row r="9088" spans="12:16" x14ac:dyDescent="0.3">
      <c r="L9088" s="26">
        <v>9079</v>
      </c>
      <c r="M9088" s="58">
        <v>0</v>
      </c>
      <c r="O9088" s="26">
        <v>9079</v>
      </c>
      <c r="P9088" s="58">
        <v>0</v>
      </c>
    </row>
    <row r="9089" spans="12:16" x14ac:dyDescent="0.3">
      <c r="L9089" s="26">
        <v>9080</v>
      </c>
      <c r="M9089" s="58">
        <v>19846816.22480293</v>
      </c>
      <c r="O9089" s="26">
        <v>9080</v>
      </c>
      <c r="P9089" s="58">
        <v>19846816.22480293</v>
      </c>
    </row>
    <row r="9090" spans="12:16" x14ac:dyDescent="0.3">
      <c r="L9090" s="26">
        <v>9081</v>
      </c>
      <c r="M9090" s="58">
        <v>0</v>
      </c>
      <c r="O9090" s="26">
        <v>9081</v>
      </c>
      <c r="P9090" s="58">
        <v>0</v>
      </c>
    </row>
    <row r="9091" spans="12:16" x14ac:dyDescent="0.3">
      <c r="L9091" s="26">
        <v>9082</v>
      </c>
      <c r="M9091" s="58">
        <v>0</v>
      </c>
      <c r="O9091" s="26">
        <v>9082</v>
      </c>
      <c r="P9091" s="58">
        <v>0</v>
      </c>
    </row>
    <row r="9092" spans="12:16" x14ac:dyDescent="0.3">
      <c r="L9092" s="26">
        <v>9083</v>
      </c>
      <c r="M9092" s="58">
        <v>0</v>
      </c>
      <c r="O9092" s="26">
        <v>9083</v>
      </c>
      <c r="P9092" s="58">
        <v>0</v>
      </c>
    </row>
    <row r="9093" spans="12:16" x14ac:dyDescent="0.3">
      <c r="L9093" s="26">
        <v>9084</v>
      </c>
      <c r="M9093" s="58">
        <v>0</v>
      </c>
      <c r="O9093" s="26">
        <v>9084</v>
      </c>
      <c r="P9093" s="58">
        <v>0</v>
      </c>
    </row>
    <row r="9094" spans="12:16" x14ac:dyDescent="0.3">
      <c r="L9094" s="26">
        <v>9085</v>
      </c>
      <c r="M9094" s="58">
        <v>0</v>
      </c>
      <c r="O9094" s="26">
        <v>9085</v>
      </c>
      <c r="P9094" s="58">
        <v>0</v>
      </c>
    </row>
    <row r="9095" spans="12:16" x14ac:dyDescent="0.3">
      <c r="L9095" s="26">
        <v>9086</v>
      </c>
      <c r="M9095" s="58">
        <v>0</v>
      </c>
      <c r="O9095" s="26">
        <v>9086</v>
      </c>
      <c r="P9095" s="58">
        <v>0</v>
      </c>
    </row>
    <row r="9096" spans="12:16" x14ac:dyDescent="0.3">
      <c r="L9096" s="26">
        <v>9087</v>
      </c>
      <c r="M9096" s="58">
        <v>25318513.415107608</v>
      </c>
      <c r="O9096" s="26">
        <v>9087</v>
      </c>
      <c r="P9096" s="58">
        <v>25318513.415107608</v>
      </c>
    </row>
    <row r="9097" spans="12:16" x14ac:dyDescent="0.3">
      <c r="L9097" s="26">
        <v>9088</v>
      </c>
      <c r="M9097" s="58">
        <v>0</v>
      </c>
      <c r="O9097" s="26">
        <v>9088</v>
      </c>
      <c r="P9097" s="58">
        <v>0</v>
      </c>
    </row>
    <row r="9098" spans="12:16" x14ac:dyDescent="0.3">
      <c r="L9098" s="26">
        <v>9089</v>
      </c>
      <c r="M9098" s="58">
        <v>0</v>
      </c>
      <c r="O9098" s="26">
        <v>9089</v>
      </c>
      <c r="P9098" s="58">
        <v>0</v>
      </c>
    </row>
    <row r="9099" spans="12:16" x14ac:dyDescent="0.3">
      <c r="L9099" s="26">
        <v>9090</v>
      </c>
      <c r="M9099" s="58">
        <v>0</v>
      </c>
      <c r="O9099" s="26">
        <v>9090</v>
      </c>
      <c r="P9099" s="58">
        <v>0</v>
      </c>
    </row>
    <row r="9100" spans="12:16" x14ac:dyDescent="0.3">
      <c r="L9100" s="26">
        <v>9091</v>
      </c>
      <c r="M9100" s="58">
        <v>48859927.510798797</v>
      </c>
      <c r="O9100" s="26">
        <v>9091</v>
      </c>
      <c r="P9100" s="58">
        <v>18124635.252193466</v>
      </c>
    </row>
    <row r="9101" spans="12:16" x14ac:dyDescent="0.3">
      <c r="L9101" s="26">
        <v>9092</v>
      </c>
      <c r="M9101" s="58">
        <v>15677369.880396366</v>
      </c>
      <c r="O9101" s="26">
        <v>9092</v>
      </c>
      <c r="P9101" s="58">
        <v>15677369.880396366</v>
      </c>
    </row>
    <row r="9102" spans="12:16" x14ac:dyDescent="0.3">
      <c r="L9102" s="26">
        <v>9093</v>
      </c>
      <c r="M9102" s="58">
        <v>5216304.0324466247</v>
      </c>
      <c r="O9102" s="26">
        <v>9093</v>
      </c>
      <c r="P9102" s="58">
        <v>5216304.0324466247</v>
      </c>
    </row>
    <row r="9103" spans="12:16" x14ac:dyDescent="0.3">
      <c r="L9103" s="26">
        <v>9094</v>
      </c>
      <c r="M9103" s="58">
        <v>0</v>
      </c>
      <c r="O9103" s="26">
        <v>9094</v>
      </c>
      <c r="P9103" s="58">
        <v>0</v>
      </c>
    </row>
    <row r="9104" spans="12:16" x14ac:dyDescent="0.3">
      <c r="L9104" s="26">
        <v>9095</v>
      </c>
      <c r="M9104" s="58">
        <v>13248246.094253436</v>
      </c>
      <c r="O9104" s="26">
        <v>9095</v>
      </c>
      <c r="P9104" s="58">
        <v>13248246.094253436</v>
      </c>
    </row>
    <row r="9105" spans="12:16" x14ac:dyDescent="0.3">
      <c r="L9105" s="26">
        <v>9096</v>
      </c>
      <c r="M9105" s="58">
        <v>18585509.915886097</v>
      </c>
      <c r="O9105" s="26">
        <v>9096</v>
      </c>
      <c r="P9105" s="58">
        <v>18585509.915886097</v>
      </c>
    </row>
    <row r="9106" spans="12:16" x14ac:dyDescent="0.3">
      <c r="L9106" s="26">
        <v>9097</v>
      </c>
      <c r="M9106" s="58">
        <v>22462578.967352021</v>
      </c>
      <c r="O9106" s="26">
        <v>9097</v>
      </c>
      <c r="P9106" s="58">
        <v>22462578.967352021</v>
      </c>
    </row>
    <row r="9107" spans="12:16" x14ac:dyDescent="0.3">
      <c r="L9107" s="26">
        <v>9098</v>
      </c>
      <c r="M9107" s="58">
        <v>0</v>
      </c>
      <c r="O9107" s="26">
        <v>9098</v>
      </c>
      <c r="P9107" s="58">
        <v>0</v>
      </c>
    </row>
    <row r="9108" spans="12:16" x14ac:dyDescent="0.3">
      <c r="L9108" s="26">
        <v>9099</v>
      </c>
      <c r="M9108" s="58">
        <v>0</v>
      </c>
      <c r="O9108" s="26">
        <v>9099</v>
      </c>
      <c r="P9108" s="58">
        <v>0</v>
      </c>
    </row>
    <row r="9109" spans="12:16" x14ac:dyDescent="0.3">
      <c r="L9109" s="26">
        <v>9100</v>
      </c>
      <c r="M9109" s="58">
        <v>0</v>
      </c>
      <c r="O9109" s="26">
        <v>9100</v>
      </c>
      <c r="P9109" s="58">
        <v>0</v>
      </c>
    </row>
    <row r="9110" spans="12:16" x14ac:dyDescent="0.3">
      <c r="L9110" s="26">
        <v>9101</v>
      </c>
      <c r="M9110" s="58">
        <v>10323923.37113489</v>
      </c>
      <c r="O9110" s="26">
        <v>9101</v>
      </c>
      <c r="P9110" s="58">
        <v>10323923.37113489</v>
      </c>
    </row>
    <row r="9111" spans="12:16" x14ac:dyDescent="0.3">
      <c r="L9111" s="26">
        <v>9102</v>
      </c>
      <c r="M9111" s="58">
        <v>10771261.665619878</v>
      </c>
      <c r="O9111" s="26">
        <v>9102</v>
      </c>
      <c r="P9111" s="58">
        <v>10771261.665619878</v>
      </c>
    </row>
    <row r="9112" spans="12:16" x14ac:dyDescent="0.3">
      <c r="L9112" s="26">
        <v>9103</v>
      </c>
      <c r="M9112" s="58">
        <v>0</v>
      </c>
      <c r="O9112" s="26">
        <v>9103</v>
      </c>
      <c r="P9112" s="58">
        <v>0</v>
      </c>
    </row>
    <row r="9113" spans="12:16" x14ac:dyDescent="0.3">
      <c r="L9113" s="26">
        <v>9104</v>
      </c>
      <c r="M9113" s="58">
        <v>0</v>
      </c>
      <c r="O9113" s="26">
        <v>9104</v>
      </c>
      <c r="P9113" s="58">
        <v>0</v>
      </c>
    </row>
    <row r="9114" spans="12:16" x14ac:dyDescent="0.3">
      <c r="L9114" s="26">
        <v>9105</v>
      </c>
      <c r="M9114" s="58">
        <v>0</v>
      </c>
      <c r="O9114" s="26">
        <v>9105</v>
      </c>
      <c r="P9114" s="58">
        <v>0</v>
      </c>
    </row>
    <row r="9115" spans="12:16" x14ac:dyDescent="0.3">
      <c r="L9115" s="26">
        <v>9106</v>
      </c>
      <c r="M9115" s="58">
        <v>0</v>
      </c>
      <c r="O9115" s="26">
        <v>9106</v>
      </c>
      <c r="P9115" s="58">
        <v>0</v>
      </c>
    </row>
    <row r="9116" spans="12:16" x14ac:dyDescent="0.3">
      <c r="L9116" s="26">
        <v>9107</v>
      </c>
      <c r="M9116" s="58">
        <v>16899535.78233286</v>
      </c>
      <c r="O9116" s="26">
        <v>9107</v>
      </c>
      <c r="P9116" s="58">
        <v>16899535.78233286</v>
      </c>
    </row>
    <row r="9117" spans="12:16" x14ac:dyDescent="0.3">
      <c r="L9117" s="26">
        <v>9108</v>
      </c>
      <c r="M9117" s="58">
        <v>0</v>
      </c>
      <c r="O9117" s="26">
        <v>9108</v>
      </c>
      <c r="P9117" s="58">
        <v>0</v>
      </c>
    </row>
    <row r="9118" spans="12:16" x14ac:dyDescent="0.3">
      <c r="L9118" s="26">
        <v>9109</v>
      </c>
      <c r="M9118" s="58">
        <v>0</v>
      </c>
      <c r="O9118" s="26">
        <v>9109</v>
      </c>
      <c r="P9118" s="58">
        <v>0</v>
      </c>
    </row>
    <row r="9119" spans="12:16" x14ac:dyDescent="0.3">
      <c r="L9119" s="26">
        <v>9110</v>
      </c>
      <c r="M9119" s="58">
        <v>8953744.0938961413</v>
      </c>
      <c r="O9119" s="26">
        <v>9110</v>
      </c>
      <c r="P9119" s="58">
        <v>8953744.0938961413</v>
      </c>
    </row>
    <row r="9120" spans="12:16" x14ac:dyDescent="0.3">
      <c r="L9120" s="26">
        <v>9111</v>
      </c>
      <c r="M9120" s="58">
        <v>19051794.371080924</v>
      </c>
      <c r="O9120" s="26">
        <v>9111</v>
      </c>
      <c r="P9120" s="58">
        <v>0</v>
      </c>
    </row>
    <row r="9121" spans="12:16" x14ac:dyDescent="0.3">
      <c r="L9121" s="26">
        <v>9112</v>
      </c>
      <c r="M9121" s="58">
        <v>12409106.558619661</v>
      </c>
      <c r="O9121" s="26">
        <v>9112</v>
      </c>
      <c r="P9121" s="58">
        <v>12409106.558619661</v>
      </c>
    </row>
    <row r="9122" spans="12:16" x14ac:dyDescent="0.3">
      <c r="L9122" s="26">
        <v>9113</v>
      </c>
      <c r="M9122" s="58">
        <v>8065913.898443481</v>
      </c>
      <c r="O9122" s="26">
        <v>9113</v>
      </c>
      <c r="P9122" s="58">
        <v>8065913.898443481</v>
      </c>
    </row>
    <row r="9123" spans="12:16" x14ac:dyDescent="0.3">
      <c r="L9123" s="26">
        <v>9114</v>
      </c>
      <c r="M9123" s="58">
        <v>0</v>
      </c>
      <c r="O9123" s="26">
        <v>9114</v>
      </c>
      <c r="P9123" s="58">
        <v>0</v>
      </c>
    </row>
    <row r="9124" spans="12:16" x14ac:dyDescent="0.3">
      <c r="L9124" s="26">
        <v>9115</v>
      </c>
      <c r="M9124" s="58">
        <v>7168319.7408430129</v>
      </c>
      <c r="O9124" s="26">
        <v>9115</v>
      </c>
      <c r="P9124" s="58">
        <v>7168319.7408430129</v>
      </c>
    </row>
    <row r="9125" spans="12:16" x14ac:dyDescent="0.3">
      <c r="L9125" s="26">
        <v>9116</v>
      </c>
      <c r="M9125" s="58">
        <v>20165550.165277023</v>
      </c>
      <c r="O9125" s="26">
        <v>9116</v>
      </c>
      <c r="P9125" s="58">
        <v>0</v>
      </c>
    </row>
    <row r="9126" spans="12:16" x14ac:dyDescent="0.3">
      <c r="L9126" s="26">
        <v>9117</v>
      </c>
      <c r="M9126" s="58">
        <v>18923271.454454735</v>
      </c>
      <c r="O9126" s="26">
        <v>9117</v>
      </c>
      <c r="P9126" s="58">
        <v>18923271.454454735</v>
      </c>
    </row>
    <row r="9127" spans="12:16" x14ac:dyDescent="0.3">
      <c r="L9127" s="26">
        <v>9118</v>
      </c>
      <c r="M9127" s="58">
        <v>21809719.339132115</v>
      </c>
      <c r="O9127" s="26">
        <v>9118</v>
      </c>
      <c r="P9127" s="58">
        <v>21809719.339132115</v>
      </c>
    </row>
    <row r="9128" spans="12:16" x14ac:dyDescent="0.3">
      <c r="L9128" s="26">
        <v>9119</v>
      </c>
      <c r="M9128" s="58">
        <v>8421190.8906222954</v>
      </c>
      <c r="O9128" s="26">
        <v>9119</v>
      </c>
      <c r="P9128" s="58">
        <v>8421190.8906222954</v>
      </c>
    </row>
    <row r="9129" spans="12:16" x14ac:dyDescent="0.3">
      <c r="L9129" s="26">
        <v>9120</v>
      </c>
      <c r="M9129" s="58">
        <v>0</v>
      </c>
      <c r="O9129" s="26">
        <v>9120</v>
      </c>
      <c r="P9129" s="58">
        <v>0</v>
      </c>
    </row>
    <row r="9130" spans="12:16" x14ac:dyDescent="0.3">
      <c r="L9130" s="26">
        <v>9121</v>
      </c>
      <c r="M9130" s="58">
        <v>0</v>
      </c>
      <c r="O9130" s="26">
        <v>9121</v>
      </c>
      <c r="P9130" s="58">
        <v>0</v>
      </c>
    </row>
    <row r="9131" spans="12:16" x14ac:dyDescent="0.3">
      <c r="L9131" s="26">
        <v>9122</v>
      </c>
      <c r="M9131" s="58">
        <v>25111513.232719552</v>
      </c>
      <c r="O9131" s="26">
        <v>9122</v>
      </c>
      <c r="P9131" s="58">
        <v>25111513.232719552</v>
      </c>
    </row>
    <row r="9132" spans="12:16" x14ac:dyDescent="0.3">
      <c r="L9132" s="26">
        <v>9123</v>
      </c>
      <c r="M9132" s="58">
        <v>14127195.546381786</v>
      </c>
      <c r="O9132" s="26">
        <v>9123</v>
      </c>
      <c r="P9132" s="58">
        <v>14127195.546381786</v>
      </c>
    </row>
    <row r="9133" spans="12:16" x14ac:dyDescent="0.3">
      <c r="L9133" s="26">
        <v>9124</v>
      </c>
      <c r="M9133" s="58">
        <v>0</v>
      </c>
      <c r="O9133" s="26">
        <v>9124</v>
      </c>
      <c r="P9133" s="58">
        <v>0</v>
      </c>
    </row>
    <row r="9134" spans="12:16" x14ac:dyDescent="0.3">
      <c r="L9134" s="26">
        <v>9125</v>
      </c>
      <c r="M9134" s="58">
        <v>11436589.22356103</v>
      </c>
      <c r="O9134" s="26">
        <v>9125</v>
      </c>
      <c r="P9134" s="58">
        <v>0</v>
      </c>
    </row>
    <row r="9135" spans="12:16" x14ac:dyDescent="0.3">
      <c r="L9135" s="26">
        <v>9126</v>
      </c>
      <c r="M9135" s="58">
        <v>25706052.868583031</v>
      </c>
      <c r="O9135" s="26">
        <v>9126</v>
      </c>
      <c r="P9135" s="58">
        <v>25706052.868583031</v>
      </c>
    </row>
    <row r="9136" spans="12:16" x14ac:dyDescent="0.3">
      <c r="L9136" s="26">
        <v>9127</v>
      </c>
      <c r="M9136" s="58">
        <v>18032766.947253652</v>
      </c>
      <c r="O9136" s="26">
        <v>9127</v>
      </c>
      <c r="P9136" s="58">
        <v>18032766.947253652</v>
      </c>
    </row>
    <row r="9137" spans="12:16" x14ac:dyDescent="0.3">
      <c r="L9137" s="26">
        <v>9128</v>
      </c>
      <c r="M9137" s="58">
        <v>10183793.883386381</v>
      </c>
      <c r="O9137" s="26">
        <v>9128</v>
      </c>
      <c r="P9137" s="58">
        <v>10183793.883386381</v>
      </c>
    </row>
    <row r="9138" spans="12:16" x14ac:dyDescent="0.3">
      <c r="L9138" s="26">
        <v>9129</v>
      </c>
      <c r="M9138" s="58">
        <v>0</v>
      </c>
      <c r="O9138" s="26">
        <v>9129</v>
      </c>
      <c r="P9138" s="58">
        <v>0</v>
      </c>
    </row>
    <row r="9139" spans="12:16" x14ac:dyDescent="0.3">
      <c r="L9139" s="26">
        <v>9130</v>
      </c>
      <c r="M9139" s="58">
        <v>8831873.3764647618</v>
      </c>
      <c r="O9139" s="26">
        <v>9130</v>
      </c>
      <c r="P9139" s="58">
        <v>8831873.3764647618</v>
      </c>
    </row>
    <row r="9140" spans="12:16" x14ac:dyDescent="0.3">
      <c r="L9140" s="26">
        <v>9131</v>
      </c>
      <c r="M9140" s="58">
        <v>21903784.324748296</v>
      </c>
      <c r="O9140" s="26">
        <v>9131</v>
      </c>
      <c r="P9140" s="58">
        <v>21903784.324748296</v>
      </c>
    </row>
    <row r="9141" spans="12:16" x14ac:dyDescent="0.3">
      <c r="L9141" s="26">
        <v>9132</v>
      </c>
      <c r="M9141" s="58">
        <v>29631967.148115627</v>
      </c>
      <c r="O9141" s="26">
        <v>9132</v>
      </c>
      <c r="P9141" s="58">
        <v>20143156.144034851</v>
      </c>
    </row>
    <row r="9142" spans="12:16" x14ac:dyDescent="0.3">
      <c r="L9142" s="26">
        <v>9133</v>
      </c>
      <c r="M9142" s="58">
        <v>13668152.886819545</v>
      </c>
      <c r="O9142" s="26">
        <v>9133</v>
      </c>
      <c r="P9142" s="58">
        <v>0</v>
      </c>
    </row>
    <row r="9143" spans="12:16" x14ac:dyDescent="0.3">
      <c r="L9143" s="26">
        <v>9134</v>
      </c>
      <c r="M9143" s="58">
        <v>13802934.35201896</v>
      </c>
      <c r="O9143" s="26">
        <v>9134</v>
      </c>
      <c r="P9143" s="58">
        <v>13802934.35201896</v>
      </c>
    </row>
    <row r="9144" spans="12:16" x14ac:dyDescent="0.3">
      <c r="L9144" s="26">
        <v>9135</v>
      </c>
      <c r="M9144" s="58">
        <v>14143746.239738801</v>
      </c>
      <c r="O9144" s="26">
        <v>9135</v>
      </c>
      <c r="P9144" s="58">
        <v>0</v>
      </c>
    </row>
    <row r="9145" spans="12:16" x14ac:dyDescent="0.3">
      <c r="L9145" s="26">
        <v>9136</v>
      </c>
      <c r="M9145" s="58">
        <v>0</v>
      </c>
      <c r="O9145" s="26">
        <v>9136</v>
      </c>
      <c r="P9145" s="58">
        <v>0</v>
      </c>
    </row>
    <row r="9146" spans="12:16" x14ac:dyDescent="0.3">
      <c r="L9146" s="26">
        <v>9137</v>
      </c>
      <c r="M9146" s="58">
        <v>0</v>
      </c>
      <c r="O9146" s="26">
        <v>9137</v>
      </c>
      <c r="P9146" s="58">
        <v>0</v>
      </c>
    </row>
    <row r="9147" spans="12:16" x14ac:dyDescent="0.3">
      <c r="L9147" s="26">
        <v>9138</v>
      </c>
      <c r="M9147" s="58">
        <v>0</v>
      </c>
      <c r="O9147" s="26">
        <v>9138</v>
      </c>
      <c r="P9147" s="58">
        <v>0</v>
      </c>
    </row>
    <row r="9148" spans="12:16" x14ac:dyDescent="0.3">
      <c r="L9148" s="26">
        <v>9139</v>
      </c>
      <c r="M9148" s="58">
        <v>0</v>
      </c>
      <c r="O9148" s="26">
        <v>9139</v>
      </c>
      <c r="P9148" s="58">
        <v>0</v>
      </c>
    </row>
    <row r="9149" spans="12:16" x14ac:dyDescent="0.3">
      <c r="L9149" s="26">
        <v>9140</v>
      </c>
      <c r="M9149" s="58">
        <v>0</v>
      </c>
      <c r="O9149" s="26">
        <v>9140</v>
      </c>
      <c r="P9149" s="58">
        <v>0</v>
      </c>
    </row>
    <row r="9150" spans="12:16" x14ac:dyDescent="0.3">
      <c r="L9150" s="26">
        <v>9141</v>
      </c>
      <c r="M9150" s="58">
        <v>19670646.961034093</v>
      </c>
      <c r="O9150" s="26">
        <v>9141</v>
      </c>
      <c r="P9150" s="58">
        <v>19670646.961034093</v>
      </c>
    </row>
    <row r="9151" spans="12:16" x14ac:dyDescent="0.3">
      <c r="L9151" s="26">
        <v>9142</v>
      </c>
      <c r="M9151" s="58">
        <v>0</v>
      </c>
      <c r="O9151" s="26">
        <v>9142</v>
      </c>
      <c r="P9151" s="58">
        <v>0</v>
      </c>
    </row>
    <row r="9152" spans="12:16" x14ac:dyDescent="0.3">
      <c r="L9152" s="26">
        <v>9143</v>
      </c>
      <c r="M9152" s="58">
        <v>6371085.3185980739</v>
      </c>
      <c r="O9152" s="26">
        <v>9143</v>
      </c>
      <c r="P9152" s="58">
        <v>0</v>
      </c>
    </row>
    <row r="9153" spans="12:16" x14ac:dyDescent="0.3">
      <c r="L9153" s="26">
        <v>9144</v>
      </c>
      <c r="M9153" s="58">
        <v>0</v>
      </c>
      <c r="O9153" s="26">
        <v>9144</v>
      </c>
      <c r="P9153" s="58">
        <v>0</v>
      </c>
    </row>
    <row r="9154" spans="12:16" x14ac:dyDescent="0.3">
      <c r="L9154" s="26">
        <v>9145</v>
      </c>
      <c r="M9154" s="58">
        <v>9413678.4885708839</v>
      </c>
      <c r="O9154" s="26">
        <v>9145</v>
      </c>
      <c r="P9154" s="58">
        <v>9413678.4885708839</v>
      </c>
    </row>
    <row r="9155" spans="12:16" x14ac:dyDescent="0.3">
      <c r="L9155" s="26">
        <v>9146</v>
      </c>
      <c r="M9155" s="58">
        <v>0</v>
      </c>
      <c r="O9155" s="26">
        <v>9146</v>
      </c>
      <c r="P9155" s="58">
        <v>0</v>
      </c>
    </row>
    <row r="9156" spans="12:16" x14ac:dyDescent="0.3">
      <c r="L9156" s="26">
        <v>9147</v>
      </c>
      <c r="M9156" s="58">
        <v>25501561.155511953</v>
      </c>
      <c r="O9156" s="26">
        <v>9147</v>
      </c>
      <c r="P9156" s="58">
        <v>25501561.155511953</v>
      </c>
    </row>
    <row r="9157" spans="12:16" x14ac:dyDescent="0.3">
      <c r="L9157" s="26">
        <v>9148</v>
      </c>
      <c r="M9157" s="58">
        <v>0</v>
      </c>
      <c r="O9157" s="26">
        <v>9148</v>
      </c>
      <c r="P9157" s="58">
        <v>0</v>
      </c>
    </row>
    <row r="9158" spans="12:16" x14ac:dyDescent="0.3">
      <c r="L9158" s="26">
        <v>9149</v>
      </c>
      <c r="M9158" s="58">
        <v>0</v>
      </c>
      <c r="O9158" s="26">
        <v>9149</v>
      </c>
      <c r="P9158" s="58">
        <v>0</v>
      </c>
    </row>
    <row r="9159" spans="12:16" x14ac:dyDescent="0.3">
      <c r="L9159" s="26">
        <v>9150</v>
      </c>
      <c r="M9159" s="58">
        <v>0</v>
      </c>
      <c r="O9159" s="26">
        <v>9150</v>
      </c>
      <c r="P9159" s="58">
        <v>0</v>
      </c>
    </row>
    <row r="9160" spans="12:16" x14ac:dyDescent="0.3">
      <c r="L9160" s="26">
        <v>9151</v>
      </c>
      <c r="M9160" s="58">
        <v>24225817.334426902</v>
      </c>
      <c r="O9160" s="26">
        <v>9151</v>
      </c>
      <c r="P9160" s="58">
        <v>0</v>
      </c>
    </row>
    <row r="9161" spans="12:16" x14ac:dyDescent="0.3">
      <c r="L9161" s="26">
        <v>9152</v>
      </c>
      <c r="M9161" s="58">
        <v>11210279.794183552</v>
      </c>
      <c r="O9161" s="26">
        <v>9152</v>
      </c>
      <c r="P9161" s="58">
        <v>11210279.794183552</v>
      </c>
    </row>
    <row r="9162" spans="12:16" x14ac:dyDescent="0.3">
      <c r="L9162" s="26">
        <v>9153</v>
      </c>
      <c r="M9162" s="58">
        <v>25202129.427141212</v>
      </c>
      <c r="O9162" s="26">
        <v>9153</v>
      </c>
      <c r="P9162" s="58">
        <v>25202129.427141212</v>
      </c>
    </row>
    <row r="9163" spans="12:16" x14ac:dyDescent="0.3">
      <c r="L9163" s="26">
        <v>9154</v>
      </c>
      <c r="M9163" s="58">
        <v>20224991.641943667</v>
      </c>
      <c r="O9163" s="26">
        <v>9154</v>
      </c>
      <c r="P9163" s="58">
        <v>20224991.641943667</v>
      </c>
    </row>
    <row r="9164" spans="12:16" x14ac:dyDescent="0.3">
      <c r="L9164" s="26">
        <v>9155</v>
      </c>
      <c r="M9164" s="58">
        <v>16015021.963094942</v>
      </c>
      <c r="O9164" s="26">
        <v>9155</v>
      </c>
      <c r="P9164" s="58">
        <v>16015021.963094942</v>
      </c>
    </row>
    <row r="9165" spans="12:16" x14ac:dyDescent="0.3">
      <c r="L9165" s="26">
        <v>9156</v>
      </c>
      <c r="M9165" s="58">
        <v>14689761.275084907</v>
      </c>
      <c r="O9165" s="26">
        <v>9156</v>
      </c>
      <c r="P9165" s="58">
        <v>0</v>
      </c>
    </row>
    <row r="9166" spans="12:16" x14ac:dyDescent="0.3">
      <c r="L9166" s="26">
        <v>9157</v>
      </c>
      <c r="M9166" s="58">
        <v>9524266.244165564</v>
      </c>
      <c r="O9166" s="26">
        <v>9157</v>
      </c>
      <c r="P9166" s="58">
        <v>9524266.244165564</v>
      </c>
    </row>
    <row r="9167" spans="12:16" x14ac:dyDescent="0.3">
      <c r="L9167" s="26">
        <v>9158</v>
      </c>
      <c r="M9167" s="58">
        <v>0</v>
      </c>
      <c r="O9167" s="26">
        <v>9158</v>
      </c>
      <c r="P9167" s="58">
        <v>0</v>
      </c>
    </row>
    <row r="9168" spans="12:16" x14ac:dyDescent="0.3">
      <c r="L9168" s="26">
        <v>9159</v>
      </c>
      <c r="M9168" s="58">
        <v>0</v>
      </c>
      <c r="O9168" s="26">
        <v>9159</v>
      </c>
      <c r="P9168" s="58">
        <v>0</v>
      </c>
    </row>
    <row r="9169" spans="12:16" x14ac:dyDescent="0.3">
      <c r="L9169" s="26">
        <v>9160</v>
      </c>
      <c r="M9169" s="58">
        <v>0</v>
      </c>
      <c r="O9169" s="26">
        <v>9160</v>
      </c>
      <c r="P9169" s="58">
        <v>0</v>
      </c>
    </row>
    <row r="9170" spans="12:16" x14ac:dyDescent="0.3">
      <c r="L9170" s="26">
        <v>9161</v>
      </c>
      <c r="M9170" s="58">
        <v>18269618.657197449</v>
      </c>
      <c r="O9170" s="26">
        <v>9161</v>
      </c>
      <c r="P9170" s="58">
        <v>18269618.657197449</v>
      </c>
    </row>
    <row r="9171" spans="12:16" x14ac:dyDescent="0.3">
      <c r="L9171" s="26">
        <v>9162</v>
      </c>
      <c r="M9171" s="58">
        <v>0</v>
      </c>
      <c r="O9171" s="26">
        <v>9162</v>
      </c>
      <c r="P9171" s="58">
        <v>0</v>
      </c>
    </row>
    <row r="9172" spans="12:16" x14ac:dyDescent="0.3">
      <c r="L9172" s="26">
        <v>9163</v>
      </c>
      <c r="M9172" s="58">
        <v>0</v>
      </c>
      <c r="O9172" s="26">
        <v>9163</v>
      </c>
      <c r="P9172" s="58">
        <v>0</v>
      </c>
    </row>
    <row r="9173" spans="12:16" x14ac:dyDescent="0.3">
      <c r="L9173" s="26">
        <v>9164</v>
      </c>
      <c r="M9173" s="58">
        <v>0</v>
      </c>
      <c r="O9173" s="26">
        <v>9164</v>
      </c>
      <c r="P9173" s="58">
        <v>0</v>
      </c>
    </row>
    <row r="9174" spans="12:16" x14ac:dyDescent="0.3">
      <c r="L9174" s="26">
        <v>9165</v>
      </c>
      <c r="M9174" s="58">
        <v>0</v>
      </c>
      <c r="O9174" s="26">
        <v>9165</v>
      </c>
      <c r="P9174" s="58">
        <v>0</v>
      </c>
    </row>
    <row r="9175" spans="12:16" x14ac:dyDescent="0.3">
      <c r="L9175" s="26">
        <v>9166</v>
      </c>
      <c r="M9175" s="58">
        <v>0</v>
      </c>
      <c r="O9175" s="26">
        <v>9166</v>
      </c>
      <c r="P9175" s="58">
        <v>0</v>
      </c>
    </row>
    <row r="9176" spans="12:16" x14ac:dyDescent="0.3">
      <c r="L9176" s="26">
        <v>9167</v>
      </c>
      <c r="M9176" s="58">
        <v>7817698.0991281178</v>
      </c>
      <c r="O9176" s="26">
        <v>9167</v>
      </c>
      <c r="P9176" s="58">
        <v>7817698.0991281178</v>
      </c>
    </row>
    <row r="9177" spans="12:16" x14ac:dyDescent="0.3">
      <c r="L9177" s="26">
        <v>9168</v>
      </c>
      <c r="M9177" s="58">
        <v>5764910.8027020637</v>
      </c>
      <c r="O9177" s="26">
        <v>9168</v>
      </c>
      <c r="P9177" s="58">
        <v>5764910.8027020637</v>
      </c>
    </row>
    <row r="9178" spans="12:16" x14ac:dyDescent="0.3">
      <c r="L9178" s="26">
        <v>9169</v>
      </c>
      <c r="M9178" s="58">
        <v>0</v>
      </c>
      <c r="O9178" s="26">
        <v>9169</v>
      </c>
      <c r="P9178" s="58">
        <v>0</v>
      </c>
    </row>
    <row r="9179" spans="12:16" x14ac:dyDescent="0.3">
      <c r="L9179" s="26">
        <v>9170</v>
      </c>
      <c r="M9179" s="58">
        <v>0</v>
      </c>
      <c r="O9179" s="26">
        <v>9170</v>
      </c>
      <c r="P9179" s="58">
        <v>0</v>
      </c>
    </row>
    <row r="9180" spans="12:16" x14ac:dyDescent="0.3">
      <c r="L9180" s="26">
        <v>9171</v>
      </c>
      <c r="M9180" s="58">
        <v>11739835.513204139</v>
      </c>
      <c r="O9180" s="26">
        <v>9171</v>
      </c>
      <c r="P9180" s="58">
        <v>11739835.513204139</v>
      </c>
    </row>
    <row r="9181" spans="12:16" x14ac:dyDescent="0.3">
      <c r="L9181" s="26">
        <v>9172</v>
      </c>
      <c r="M9181" s="58">
        <v>0</v>
      </c>
      <c r="O9181" s="26">
        <v>9172</v>
      </c>
      <c r="P9181" s="58">
        <v>0</v>
      </c>
    </row>
    <row r="9182" spans="12:16" x14ac:dyDescent="0.3">
      <c r="L9182" s="26">
        <v>9173</v>
      </c>
      <c r="M9182" s="58">
        <v>21072983.794106845</v>
      </c>
      <c r="O9182" s="26">
        <v>9173</v>
      </c>
      <c r="P9182" s="58">
        <v>21072983.794106845</v>
      </c>
    </row>
    <row r="9183" spans="12:16" x14ac:dyDescent="0.3">
      <c r="L9183" s="26">
        <v>9174</v>
      </c>
      <c r="M9183" s="58">
        <v>12500317.989365803</v>
      </c>
      <c r="O9183" s="26">
        <v>9174</v>
      </c>
      <c r="P9183" s="58">
        <v>0</v>
      </c>
    </row>
    <row r="9184" spans="12:16" x14ac:dyDescent="0.3">
      <c r="L9184" s="26">
        <v>9175</v>
      </c>
      <c r="M9184" s="58">
        <v>0</v>
      </c>
      <c r="O9184" s="26">
        <v>9175</v>
      </c>
      <c r="P9184" s="58">
        <v>0</v>
      </c>
    </row>
    <row r="9185" spans="12:16" x14ac:dyDescent="0.3">
      <c r="L9185" s="26">
        <v>9176</v>
      </c>
      <c r="M9185" s="58">
        <v>0</v>
      </c>
      <c r="O9185" s="26">
        <v>9176</v>
      </c>
      <c r="P9185" s="58">
        <v>0</v>
      </c>
    </row>
    <row r="9186" spans="12:16" x14ac:dyDescent="0.3">
      <c r="L9186" s="26">
        <v>9177</v>
      </c>
      <c r="M9186" s="58">
        <v>0</v>
      </c>
      <c r="O9186" s="26">
        <v>9177</v>
      </c>
      <c r="P9186" s="58">
        <v>0</v>
      </c>
    </row>
    <row r="9187" spans="12:16" x14ac:dyDescent="0.3">
      <c r="L9187" s="26">
        <v>9178</v>
      </c>
      <c r="M9187" s="58">
        <v>20656728.933417112</v>
      </c>
      <c r="O9187" s="26">
        <v>9178</v>
      </c>
      <c r="P9187" s="58">
        <v>20656728.933417112</v>
      </c>
    </row>
    <row r="9188" spans="12:16" x14ac:dyDescent="0.3">
      <c r="L9188" s="26">
        <v>9179</v>
      </c>
      <c r="M9188" s="58">
        <v>16903953.998229023</v>
      </c>
      <c r="O9188" s="26">
        <v>9179</v>
      </c>
      <c r="P9188" s="58">
        <v>16903953.998229023</v>
      </c>
    </row>
    <row r="9189" spans="12:16" x14ac:dyDescent="0.3">
      <c r="L9189" s="26">
        <v>9180</v>
      </c>
      <c r="M9189" s="58">
        <v>30818231.108409122</v>
      </c>
      <c r="O9189" s="26">
        <v>9180</v>
      </c>
      <c r="P9189" s="58">
        <v>30818231.108409122</v>
      </c>
    </row>
    <row r="9190" spans="12:16" x14ac:dyDescent="0.3">
      <c r="L9190" s="26">
        <v>9181</v>
      </c>
      <c r="M9190" s="58">
        <v>10548028.567976292</v>
      </c>
      <c r="O9190" s="26">
        <v>9181</v>
      </c>
      <c r="P9190" s="58">
        <v>10548028.567976292</v>
      </c>
    </row>
    <row r="9191" spans="12:16" x14ac:dyDescent="0.3">
      <c r="L9191" s="26">
        <v>9182</v>
      </c>
      <c r="M9191" s="58">
        <v>7949631.5234258519</v>
      </c>
      <c r="O9191" s="26">
        <v>9182</v>
      </c>
      <c r="P9191" s="58">
        <v>7949631.5234258519</v>
      </c>
    </row>
    <row r="9192" spans="12:16" x14ac:dyDescent="0.3">
      <c r="L9192" s="26">
        <v>9183</v>
      </c>
      <c r="M9192" s="58">
        <v>18117002.661725055</v>
      </c>
      <c r="O9192" s="26">
        <v>9183</v>
      </c>
      <c r="P9192" s="58">
        <v>18117002.661725055</v>
      </c>
    </row>
    <row r="9193" spans="12:16" x14ac:dyDescent="0.3">
      <c r="L9193" s="26">
        <v>9184</v>
      </c>
      <c r="M9193" s="58">
        <v>9196409.1406105887</v>
      </c>
      <c r="O9193" s="26">
        <v>9184</v>
      </c>
      <c r="P9193" s="58">
        <v>9196409.1406105887</v>
      </c>
    </row>
    <row r="9194" spans="12:16" x14ac:dyDescent="0.3">
      <c r="L9194" s="26">
        <v>9185</v>
      </c>
      <c r="M9194" s="58">
        <v>11196187.32607064</v>
      </c>
      <c r="O9194" s="26">
        <v>9185</v>
      </c>
      <c r="P9194" s="58">
        <v>0</v>
      </c>
    </row>
    <row r="9195" spans="12:16" x14ac:dyDescent="0.3">
      <c r="L9195" s="26">
        <v>9186</v>
      </c>
      <c r="M9195" s="58">
        <v>41323114.112565808</v>
      </c>
      <c r="O9195" s="26">
        <v>9186</v>
      </c>
      <c r="P9195" s="58">
        <v>11981341.887546258</v>
      </c>
    </row>
    <row r="9196" spans="12:16" x14ac:dyDescent="0.3">
      <c r="L9196" s="26">
        <v>9187</v>
      </c>
      <c r="M9196" s="58">
        <v>0</v>
      </c>
      <c r="O9196" s="26">
        <v>9187</v>
      </c>
      <c r="P9196" s="58">
        <v>0</v>
      </c>
    </row>
    <row r="9197" spans="12:16" x14ac:dyDescent="0.3">
      <c r="L9197" s="26">
        <v>9188</v>
      </c>
      <c r="M9197" s="58">
        <v>9294663.1550504882</v>
      </c>
      <c r="O9197" s="26">
        <v>9188</v>
      </c>
      <c r="P9197" s="58">
        <v>9294663.1550504882</v>
      </c>
    </row>
    <row r="9198" spans="12:16" x14ac:dyDescent="0.3">
      <c r="L9198" s="26">
        <v>9189</v>
      </c>
      <c r="M9198" s="58">
        <v>0</v>
      </c>
      <c r="O9198" s="26">
        <v>9189</v>
      </c>
      <c r="P9198" s="58">
        <v>0</v>
      </c>
    </row>
    <row r="9199" spans="12:16" x14ac:dyDescent="0.3">
      <c r="L9199" s="26">
        <v>9190</v>
      </c>
      <c r="M9199" s="58">
        <v>20344843.576978043</v>
      </c>
      <c r="O9199" s="26">
        <v>9190</v>
      </c>
      <c r="P9199" s="58">
        <v>20344843.576978043</v>
      </c>
    </row>
    <row r="9200" spans="12:16" x14ac:dyDescent="0.3">
      <c r="L9200" s="26">
        <v>9191</v>
      </c>
      <c r="M9200" s="58">
        <v>9854214.3915373273</v>
      </c>
      <c r="O9200" s="26">
        <v>9191</v>
      </c>
      <c r="P9200" s="58">
        <v>9854214.3915373273</v>
      </c>
    </row>
    <row r="9201" spans="12:16" x14ac:dyDescent="0.3">
      <c r="L9201" s="26">
        <v>9192</v>
      </c>
      <c r="M9201" s="58">
        <v>9923934.8895435054</v>
      </c>
      <c r="O9201" s="26">
        <v>9192</v>
      </c>
      <c r="P9201" s="58">
        <v>9923934.8895435054</v>
      </c>
    </row>
    <row r="9202" spans="12:16" x14ac:dyDescent="0.3">
      <c r="L9202" s="26">
        <v>9193</v>
      </c>
      <c r="M9202" s="58">
        <v>0</v>
      </c>
      <c r="O9202" s="26">
        <v>9193</v>
      </c>
      <c r="P9202" s="58">
        <v>0</v>
      </c>
    </row>
    <row r="9203" spans="12:16" x14ac:dyDescent="0.3">
      <c r="L9203" s="26">
        <v>9194</v>
      </c>
      <c r="M9203" s="58">
        <v>0</v>
      </c>
      <c r="O9203" s="26">
        <v>9194</v>
      </c>
      <c r="P9203" s="58">
        <v>0</v>
      </c>
    </row>
    <row r="9204" spans="12:16" x14ac:dyDescent="0.3">
      <c r="L9204" s="26">
        <v>9195</v>
      </c>
      <c r="M9204" s="58">
        <v>0</v>
      </c>
      <c r="O9204" s="26">
        <v>9195</v>
      </c>
      <c r="P9204" s="58">
        <v>0</v>
      </c>
    </row>
    <row r="9205" spans="12:16" x14ac:dyDescent="0.3">
      <c r="L9205" s="26">
        <v>9196</v>
      </c>
      <c r="M9205" s="58">
        <v>23652901.996221989</v>
      </c>
      <c r="O9205" s="26">
        <v>9196</v>
      </c>
      <c r="P9205" s="58">
        <v>23652901.996221989</v>
      </c>
    </row>
    <row r="9206" spans="12:16" x14ac:dyDescent="0.3">
      <c r="L9206" s="26">
        <v>9197</v>
      </c>
      <c r="M9206" s="58">
        <v>0</v>
      </c>
      <c r="O9206" s="26">
        <v>9197</v>
      </c>
      <c r="P9206" s="58">
        <v>0</v>
      </c>
    </row>
    <row r="9207" spans="12:16" x14ac:dyDescent="0.3">
      <c r="L9207" s="26">
        <v>9198</v>
      </c>
      <c r="M9207" s="58">
        <v>8934565.2515829653</v>
      </c>
      <c r="O9207" s="26">
        <v>9198</v>
      </c>
      <c r="P9207" s="58">
        <v>8934565.2515829653</v>
      </c>
    </row>
    <row r="9208" spans="12:16" x14ac:dyDescent="0.3">
      <c r="L9208" s="26">
        <v>9199</v>
      </c>
      <c r="M9208" s="58">
        <v>0</v>
      </c>
      <c r="O9208" s="26">
        <v>9199</v>
      </c>
      <c r="P9208" s="58">
        <v>0</v>
      </c>
    </row>
    <row r="9209" spans="12:16" x14ac:dyDescent="0.3">
      <c r="L9209" s="26">
        <v>9200</v>
      </c>
      <c r="M9209" s="58">
        <v>23577066.527705025</v>
      </c>
      <c r="O9209" s="26">
        <v>9200</v>
      </c>
      <c r="P9209" s="58">
        <v>23577066.527705025</v>
      </c>
    </row>
    <row r="9210" spans="12:16" x14ac:dyDescent="0.3">
      <c r="L9210" s="26">
        <v>9201</v>
      </c>
      <c r="M9210" s="58">
        <v>11133191.318368213</v>
      </c>
      <c r="O9210" s="26">
        <v>9201</v>
      </c>
      <c r="P9210" s="58">
        <v>11133191.318368213</v>
      </c>
    </row>
    <row r="9211" spans="12:16" x14ac:dyDescent="0.3">
      <c r="L9211" s="26">
        <v>9202</v>
      </c>
      <c r="M9211" s="58">
        <v>0</v>
      </c>
      <c r="O9211" s="26">
        <v>9202</v>
      </c>
      <c r="P9211" s="58">
        <v>0</v>
      </c>
    </row>
    <row r="9212" spans="12:16" x14ac:dyDescent="0.3">
      <c r="L9212" s="26">
        <v>9203</v>
      </c>
      <c r="M9212" s="58">
        <v>12774121.661617024</v>
      </c>
      <c r="O9212" s="26">
        <v>9203</v>
      </c>
      <c r="P9212" s="58">
        <v>12774121.661617024</v>
      </c>
    </row>
    <row r="9213" spans="12:16" x14ac:dyDescent="0.3">
      <c r="L9213" s="26">
        <v>9204</v>
      </c>
      <c r="M9213" s="58">
        <v>20681704.670258965</v>
      </c>
      <c r="O9213" s="26">
        <v>9204</v>
      </c>
      <c r="P9213" s="58">
        <v>20681704.670258965</v>
      </c>
    </row>
    <row r="9214" spans="12:16" x14ac:dyDescent="0.3">
      <c r="L9214" s="26">
        <v>9205</v>
      </c>
      <c r="M9214" s="58">
        <v>4968146.6623686049</v>
      </c>
      <c r="O9214" s="26">
        <v>9205</v>
      </c>
      <c r="P9214" s="58">
        <v>0</v>
      </c>
    </row>
    <row r="9215" spans="12:16" x14ac:dyDescent="0.3">
      <c r="L9215" s="26">
        <v>9206</v>
      </c>
      <c r="M9215" s="58">
        <v>25670357.339369442</v>
      </c>
      <c r="O9215" s="26">
        <v>9206</v>
      </c>
      <c r="P9215" s="58">
        <v>19506320.936356071</v>
      </c>
    </row>
    <row r="9216" spans="12:16" x14ac:dyDescent="0.3">
      <c r="L9216" s="26">
        <v>9207</v>
      </c>
      <c r="M9216" s="58">
        <v>20619182.127240676</v>
      </c>
      <c r="O9216" s="26">
        <v>9207</v>
      </c>
      <c r="P9216" s="58">
        <v>20619182.127240676</v>
      </c>
    </row>
    <row r="9217" spans="12:16" x14ac:dyDescent="0.3">
      <c r="L9217" s="26">
        <v>9208</v>
      </c>
      <c r="M9217" s="58">
        <v>0</v>
      </c>
      <c r="O9217" s="26">
        <v>9208</v>
      </c>
      <c r="P9217" s="58">
        <v>0</v>
      </c>
    </row>
    <row r="9218" spans="12:16" x14ac:dyDescent="0.3">
      <c r="L9218" s="26">
        <v>9209</v>
      </c>
      <c r="M9218" s="58">
        <v>0</v>
      </c>
      <c r="O9218" s="26">
        <v>9209</v>
      </c>
      <c r="P9218" s="58">
        <v>0</v>
      </c>
    </row>
    <row r="9219" spans="12:16" x14ac:dyDescent="0.3">
      <c r="L9219" s="26">
        <v>9210</v>
      </c>
      <c r="M9219" s="58">
        <v>56009753.403215647</v>
      </c>
      <c r="O9219" s="26">
        <v>9210</v>
      </c>
      <c r="P9219" s="58">
        <v>56009753.403215647</v>
      </c>
    </row>
    <row r="9220" spans="12:16" x14ac:dyDescent="0.3">
      <c r="L9220" s="26">
        <v>9211</v>
      </c>
      <c r="M9220" s="58">
        <v>0</v>
      </c>
      <c r="O9220" s="26">
        <v>9211</v>
      </c>
      <c r="P9220" s="58">
        <v>0</v>
      </c>
    </row>
    <row r="9221" spans="12:16" x14ac:dyDescent="0.3">
      <c r="L9221" s="26">
        <v>9212</v>
      </c>
      <c r="M9221" s="58">
        <v>18625746.524948914</v>
      </c>
      <c r="O9221" s="26">
        <v>9212</v>
      </c>
      <c r="P9221" s="58">
        <v>18625746.524948914</v>
      </c>
    </row>
    <row r="9222" spans="12:16" x14ac:dyDescent="0.3">
      <c r="L9222" s="26">
        <v>9213</v>
      </c>
      <c r="M9222" s="58">
        <v>20469863.93473741</v>
      </c>
      <c r="O9222" s="26">
        <v>9213</v>
      </c>
      <c r="P9222" s="58">
        <v>20469863.93473741</v>
      </c>
    </row>
    <row r="9223" spans="12:16" x14ac:dyDescent="0.3">
      <c r="L9223" s="26">
        <v>9214</v>
      </c>
      <c r="M9223" s="58">
        <v>0</v>
      </c>
      <c r="O9223" s="26">
        <v>9214</v>
      </c>
      <c r="P9223" s="58">
        <v>0</v>
      </c>
    </row>
    <row r="9224" spans="12:16" x14ac:dyDescent="0.3">
      <c r="L9224" s="26">
        <v>9215</v>
      </c>
      <c r="M9224" s="58">
        <v>0</v>
      </c>
      <c r="O9224" s="26">
        <v>9215</v>
      </c>
      <c r="P9224" s="58">
        <v>0</v>
      </c>
    </row>
    <row r="9225" spans="12:16" x14ac:dyDescent="0.3">
      <c r="L9225" s="26">
        <v>9216</v>
      </c>
      <c r="M9225" s="58">
        <v>16253703.052629642</v>
      </c>
      <c r="O9225" s="26">
        <v>9216</v>
      </c>
      <c r="P9225" s="58">
        <v>16253703.052629642</v>
      </c>
    </row>
    <row r="9226" spans="12:16" x14ac:dyDescent="0.3">
      <c r="L9226" s="26">
        <v>9217</v>
      </c>
      <c r="M9226" s="58">
        <v>39101804.859849535</v>
      </c>
      <c r="O9226" s="26">
        <v>9217</v>
      </c>
      <c r="P9226" s="58">
        <v>39101804.859849535</v>
      </c>
    </row>
    <row r="9227" spans="12:16" x14ac:dyDescent="0.3">
      <c r="L9227" s="26">
        <v>9218</v>
      </c>
      <c r="M9227" s="58">
        <v>0</v>
      </c>
      <c r="O9227" s="26">
        <v>9218</v>
      </c>
      <c r="P9227" s="58">
        <v>0</v>
      </c>
    </row>
    <row r="9228" spans="12:16" x14ac:dyDescent="0.3">
      <c r="L9228" s="26">
        <v>9219</v>
      </c>
      <c r="M9228" s="58">
        <v>0</v>
      </c>
      <c r="O9228" s="26">
        <v>9219</v>
      </c>
      <c r="P9228" s="58">
        <v>0</v>
      </c>
    </row>
    <row r="9229" spans="12:16" x14ac:dyDescent="0.3">
      <c r="L9229" s="26">
        <v>9220</v>
      </c>
      <c r="M9229" s="58">
        <v>0</v>
      </c>
      <c r="O9229" s="26">
        <v>9220</v>
      </c>
      <c r="P9229" s="58">
        <v>0</v>
      </c>
    </row>
    <row r="9230" spans="12:16" x14ac:dyDescent="0.3">
      <c r="L9230" s="26">
        <v>9221</v>
      </c>
      <c r="M9230" s="58">
        <v>0</v>
      </c>
      <c r="O9230" s="26">
        <v>9221</v>
      </c>
      <c r="P9230" s="58">
        <v>0</v>
      </c>
    </row>
    <row r="9231" spans="12:16" x14ac:dyDescent="0.3">
      <c r="L9231" s="26">
        <v>9222</v>
      </c>
      <c r="M9231" s="58">
        <v>0</v>
      </c>
      <c r="O9231" s="26">
        <v>9222</v>
      </c>
      <c r="P9231" s="58">
        <v>0</v>
      </c>
    </row>
    <row r="9232" spans="12:16" x14ac:dyDescent="0.3">
      <c r="L9232" s="26">
        <v>9223</v>
      </c>
      <c r="M9232" s="58">
        <v>26723255.964758817</v>
      </c>
      <c r="O9232" s="26">
        <v>9223</v>
      </c>
      <c r="P9232" s="58">
        <v>26723255.964758817</v>
      </c>
    </row>
    <row r="9233" spans="12:16" x14ac:dyDescent="0.3">
      <c r="L9233" s="26">
        <v>9224</v>
      </c>
      <c r="M9233" s="58">
        <v>7645130.9053860167</v>
      </c>
      <c r="O9233" s="26">
        <v>9224</v>
      </c>
      <c r="P9233" s="58">
        <v>7645130.9053860167</v>
      </c>
    </row>
    <row r="9234" spans="12:16" x14ac:dyDescent="0.3">
      <c r="L9234" s="26">
        <v>9225</v>
      </c>
      <c r="M9234" s="58">
        <v>0</v>
      </c>
      <c r="O9234" s="26">
        <v>9225</v>
      </c>
      <c r="P9234" s="58">
        <v>0</v>
      </c>
    </row>
    <row r="9235" spans="12:16" x14ac:dyDescent="0.3">
      <c r="L9235" s="26">
        <v>9226</v>
      </c>
      <c r="M9235" s="58">
        <v>25707824.811905455</v>
      </c>
      <c r="O9235" s="26">
        <v>9226</v>
      </c>
      <c r="P9235" s="58">
        <v>8000702.5472973445</v>
      </c>
    </row>
    <row r="9236" spans="12:16" x14ac:dyDescent="0.3">
      <c r="L9236" s="26">
        <v>9227</v>
      </c>
      <c r="M9236" s="58">
        <v>21835131.273462012</v>
      </c>
      <c r="O9236" s="26">
        <v>9227</v>
      </c>
      <c r="P9236" s="58">
        <v>12707692.559970964</v>
      </c>
    </row>
    <row r="9237" spans="12:16" x14ac:dyDescent="0.3">
      <c r="L9237" s="26">
        <v>9228</v>
      </c>
      <c r="M9237" s="58">
        <v>0</v>
      </c>
      <c r="O9237" s="26">
        <v>9228</v>
      </c>
      <c r="P9237" s="58">
        <v>0</v>
      </c>
    </row>
    <row r="9238" spans="12:16" x14ac:dyDescent="0.3">
      <c r="L9238" s="26">
        <v>9229</v>
      </c>
      <c r="M9238" s="58">
        <v>23201693.557414234</v>
      </c>
      <c r="O9238" s="26">
        <v>9229</v>
      </c>
      <c r="P9238" s="58">
        <v>12664840.514012625</v>
      </c>
    </row>
    <row r="9239" spans="12:16" x14ac:dyDescent="0.3">
      <c r="L9239" s="26">
        <v>9230</v>
      </c>
      <c r="M9239" s="58">
        <v>0</v>
      </c>
      <c r="O9239" s="26">
        <v>9230</v>
      </c>
      <c r="P9239" s="58">
        <v>0</v>
      </c>
    </row>
    <row r="9240" spans="12:16" x14ac:dyDescent="0.3">
      <c r="L9240" s="26">
        <v>9231</v>
      </c>
      <c r="M9240" s="58">
        <v>0</v>
      </c>
      <c r="O9240" s="26">
        <v>9231</v>
      </c>
      <c r="P9240" s="58">
        <v>0</v>
      </c>
    </row>
    <row r="9241" spans="12:16" x14ac:dyDescent="0.3">
      <c r="L9241" s="26">
        <v>9232</v>
      </c>
      <c r="M9241" s="58">
        <v>0</v>
      </c>
      <c r="O9241" s="26">
        <v>9232</v>
      </c>
      <c r="P9241" s="58">
        <v>0</v>
      </c>
    </row>
    <row r="9242" spans="12:16" x14ac:dyDescent="0.3">
      <c r="L9242" s="26">
        <v>9233</v>
      </c>
      <c r="M9242" s="58">
        <v>17487691.412329927</v>
      </c>
      <c r="O9242" s="26">
        <v>9233</v>
      </c>
      <c r="P9242" s="58">
        <v>13238860.328115411</v>
      </c>
    </row>
    <row r="9243" spans="12:16" x14ac:dyDescent="0.3">
      <c r="L9243" s="26">
        <v>9234</v>
      </c>
      <c r="M9243" s="58">
        <v>22880788.248282906</v>
      </c>
      <c r="O9243" s="26">
        <v>9234</v>
      </c>
      <c r="P9243" s="58">
        <v>22880788.248282906</v>
      </c>
    </row>
    <row r="9244" spans="12:16" x14ac:dyDescent="0.3">
      <c r="L9244" s="26">
        <v>9235</v>
      </c>
      <c r="M9244" s="58">
        <v>0</v>
      </c>
      <c r="O9244" s="26">
        <v>9235</v>
      </c>
      <c r="P9244" s="58">
        <v>0</v>
      </c>
    </row>
    <row r="9245" spans="12:16" x14ac:dyDescent="0.3">
      <c r="L9245" s="26">
        <v>9236</v>
      </c>
      <c r="M9245" s="58">
        <v>0</v>
      </c>
      <c r="O9245" s="26">
        <v>9236</v>
      </c>
      <c r="P9245" s="58">
        <v>0</v>
      </c>
    </row>
    <row r="9246" spans="12:16" x14ac:dyDescent="0.3">
      <c r="L9246" s="26">
        <v>9237</v>
      </c>
      <c r="M9246" s="58">
        <v>0</v>
      </c>
      <c r="O9246" s="26">
        <v>9237</v>
      </c>
      <c r="P9246" s="58">
        <v>0</v>
      </c>
    </row>
    <row r="9247" spans="12:16" x14ac:dyDescent="0.3">
      <c r="L9247" s="26">
        <v>9238</v>
      </c>
      <c r="M9247" s="58">
        <v>18338778.774287522</v>
      </c>
      <c r="O9247" s="26">
        <v>9238</v>
      </c>
      <c r="P9247" s="58">
        <v>11651313.690613141</v>
      </c>
    </row>
    <row r="9248" spans="12:16" x14ac:dyDescent="0.3">
      <c r="L9248" s="26">
        <v>9239</v>
      </c>
      <c r="M9248" s="58">
        <v>0</v>
      </c>
      <c r="O9248" s="26">
        <v>9239</v>
      </c>
      <c r="P9248" s="58">
        <v>0</v>
      </c>
    </row>
    <row r="9249" spans="12:16" x14ac:dyDescent="0.3">
      <c r="L9249" s="26">
        <v>9240</v>
      </c>
      <c r="M9249" s="58">
        <v>0</v>
      </c>
      <c r="O9249" s="26">
        <v>9240</v>
      </c>
      <c r="P9249" s="58">
        <v>0</v>
      </c>
    </row>
    <row r="9250" spans="12:16" x14ac:dyDescent="0.3">
      <c r="L9250" s="26">
        <v>9241</v>
      </c>
      <c r="M9250" s="58">
        <v>20311506.548861597</v>
      </c>
      <c r="O9250" s="26">
        <v>9241</v>
      </c>
      <c r="P9250" s="58">
        <v>20311506.548861597</v>
      </c>
    </row>
    <row r="9251" spans="12:16" x14ac:dyDescent="0.3">
      <c r="L9251" s="26">
        <v>9242</v>
      </c>
      <c r="M9251" s="58">
        <v>0</v>
      </c>
      <c r="O9251" s="26">
        <v>9242</v>
      </c>
      <c r="P9251" s="58">
        <v>0</v>
      </c>
    </row>
    <row r="9252" spans="12:16" x14ac:dyDescent="0.3">
      <c r="L9252" s="26">
        <v>9243</v>
      </c>
      <c r="M9252" s="58">
        <v>8870720.7217604592</v>
      </c>
      <c r="O9252" s="26">
        <v>9243</v>
      </c>
      <c r="P9252" s="58">
        <v>8870720.7217604592</v>
      </c>
    </row>
    <row r="9253" spans="12:16" x14ac:dyDescent="0.3">
      <c r="L9253" s="26">
        <v>9244</v>
      </c>
      <c r="M9253" s="58">
        <v>43351729.820806056</v>
      </c>
      <c r="O9253" s="26">
        <v>9244</v>
      </c>
      <c r="P9253" s="58">
        <v>43351729.820806056</v>
      </c>
    </row>
    <row r="9254" spans="12:16" x14ac:dyDescent="0.3">
      <c r="L9254" s="26">
        <v>9245</v>
      </c>
      <c r="M9254" s="58">
        <v>0</v>
      </c>
      <c r="O9254" s="26">
        <v>9245</v>
      </c>
      <c r="P9254" s="58">
        <v>0</v>
      </c>
    </row>
    <row r="9255" spans="12:16" x14ac:dyDescent="0.3">
      <c r="L9255" s="26">
        <v>9246</v>
      </c>
      <c r="M9255" s="58">
        <v>30230989.557840515</v>
      </c>
      <c r="O9255" s="26">
        <v>9246</v>
      </c>
      <c r="P9255" s="58">
        <v>19155748.447837193</v>
      </c>
    </row>
    <row r="9256" spans="12:16" x14ac:dyDescent="0.3">
      <c r="L9256" s="26">
        <v>9247</v>
      </c>
      <c r="M9256" s="58">
        <v>12133571.970443135</v>
      </c>
      <c r="O9256" s="26">
        <v>9247</v>
      </c>
      <c r="P9256" s="58">
        <v>4476103.2929031281</v>
      </c>
    </row>
    <row r="9257" spans="12:16" x14ac:dyDescent="0.3">
      <c r="L9257" s="26">
        <v>9248</v>
      </c>
      <c r="M9257" s="58">
        <v>0</v>
      </c>
      <c r="O9257" s="26">
        <v>9248</v>
      </c>
      <c r="P9257" s="58">
        <v>0</v>
      </c>
    </row>
    <row r="9258" spans="12:16" x14ac:dyDescent="0.3">
      <c r="L9258" s="26">
        <v>9249</v>
      </c>
      <c r="M9258" s="58">
        <v>0</v>
      </c>
      <c r="O9258" s="26">
        <v>9249</v>
      </c>
      <c r="P9258" s="58">
        <v>0</v>
      </c>
    </row>
    <row r="9259" spans="12:16" x14ac:dyDescent="0.3">
      <c r="L9259" s="26">
        <v>9250</v>
      </c>
      <c r="M9259" s="58">
        <v>17033106.09371369</v>
      </c>
      <c r="O9259" s="26">
        <v>9250</v>
      </c>
      <c r="P9259" s="58">
        <v>8060810.90841306</v>
      </c>
    </row>
    <row r="9260" spans="12:16" x14ac:dyDescent="0.3">
      <c r="L9260" s="26">
        <v>9251</v>
      </c>
      <c r="M9260" s="58">
        <v>0</v>
      </c>
      <c r="O9260" s="26">
        <v>9251</v>
      </c>
      <c r="P9260" s="58">
        <v>0</v>
      </c>
    </row>
    <row r="9261" spans="12:16" x14ac:dyDescent="0.3">
      <c r="L9261" s="26">
        <v>9252</v>
      </c>
      <c r="M9261" s="58">
        <v>0</v>
      </c>
      <c r="O9261" s="26">
        <v>9252</v>
      </c>
      <c r="P9261" s="58">
        <v>0</v>
      </c>
    </row>
    <row r="9262" spans="12:16" x14ac:dyDescent="0.3">
      <c r="L9262" s="26">
        <v>9253</v>
      </c>
      <c r="M9262" s="58">
        <v>10845779.642067002</v>
      </c>
      <c r="O9262" s="26">
        <v>9253</v>
      </c>
      <c r="P9262" s="58">
        <v>0</v>
      </c>
    </row>
    <row r="9263" spans="12:16" x14ac:dyDescent="0.3">
      <c r="L9263" s="26">
        <v>9254</v>
      </c>
      <c r="M9263" s="58">
        <v>37981267.527656309</v>
      </c>
      <c r="O9263" s="26">
        <v>9254</v>
      </c>
      <c r="P9263" s="58">
        <v>37981267.527656309</v>
      </c>
    </row>
    <row r="9264" spans="12:16" x14ac:dyDescent="0.3">
      <c r="L9264" s="26">
        <v>9255</v>
      </c>
      <c r="M9264" s="58">
        <v>0</v>
      </c>
      <c r="O9264" s="26">
        <v>9255</v>
      </c>
      <c r="P9264" s="58">
        <v>0</v>
      </c>
    </row>
    <row r="9265" spans="12:16" x14ac:dyDescent="0.3">
      <c r="L9265" s="26">
        <v>9256</v>
      </c>
      <c r="M9265" s="58">
        <v>7729599.8777186116</v>
      </c>
      <c r="O9265" s="26">
        <v>9256</v>
      </c>
      <c r="P9265" s="58">
        <v>0</v>
      </c>
    </row>
    <row r="9266" spans="12:16" x14ac:dyDescent="0.3">
      <c r="L9266" s="26">
        <v>9257</v>
      </c>
      <c r="M9266" s="58">
        <v>0</v>
      </c>
      <c r="O9266" s="26">
        <v>9257</v>
      </c>
      <c r="P9266" s="58">
        <v>0</v>
      </c>
    </row>
    <row r="9267" spans="12:16" x14ac:dyDescent="0.3">
      <c r="L9267" s="26">
        <v>9258</v>
      </c>
      <c r="M9267" s="58">
        <v>0</v>
      </c>
      <c r="O9267" s="26">
        <v>9258</v>
      </c>
      <c r="P9267" s="58">
        <v>0</v>
      </c>
    </row>
    <row r="9268" spans="12:16" x14ac:dyDescent="0.3">
      <c r="L9268" s="26">
        <v>9259</v>
      </c>
      <c r="M9268" s="58">
        <v>22175894.162540574</v>
      </c>
      <c r="O9268" s="26">
        <v>9259</v>
      </c>
      <c r="P9268" s="58">
        <v>22175894.162540574</v>
      </c>
    </row>
    <row r="9269" spans="12:16" x14ac:dyDescent="0.3">
      <c r="L9269" s="26">
        <v>9260</v>
      </c>
      <c r="M9269" s="58">
        <v>0</v>
      </c>
      <c r="O9269" s="26">
        <v>9260</v>
      </c>
      <c r="P9269" s="58">
        <v>0</v>
      </c>
    </row>
    <row r="9270" spans="12:16" x14ac:dyDescent="0.3">
      <c r="L9270" s="26">
        <v>9261</v>
      </c>
      <c r="M9270" s="58">
        <v>0</v>
      </c>
      <c r="O9270" s="26">
        <v>9261</v>
      </c>
      <c r="P9270" s="58">
        <v>0</v>
      </c>
    </row>
    <row r="9271" spans="12:16" x14ac:dyDescent="0.3">
      <c r="L9271" s="26">
        <v>9262</v>
      </c>
      <c r="M9271" s="58">
        <v>8295071.2614445006</v>
      </c>
      <c r="O9271" s="26">
        <v>9262</v>
      </c>
      <c r="P9271" s="58">
        <v>8295071.2614445006</v>
      </c>
    </row>
    <row r="9272" spans="12:16" x14ac:dyDescent="0.3">
      <c r="L9272" s="26">
        <v>9263</v>
      </c>
      <c r="M9272" s="58">
        <v>13707066.87744181</v>
      </c>
      <c r="O9272" s="26">
        <v>9263</v>
      </c>
      <c r="P9272" s="58">
        <v>13707066.87744181</v>
      </c>
    </row>
    <row r="9273" spans="12:16" x14ac:dyDescent="0.3">
      <c r="L9273" s="26">
        <v>9264</v>
      </c>
      <c r="M9273" s="58">
        <v>0</v>
      </c>
      <c r="O9273" s="26">
        <v>9264</v>
      </c>
      <c r="P9273" s="58">
        <v>0</v>
      </c>
    </row>
    <row r="9274" spans="12:16" x14ac:dyDescent="0.3">
      <c r="L9274" s="26">
        <v>9265</v>
      </c>
      <c r="M9274" s="58">
        <v>24237137.753809161</v>
      </c>
      <c r="O9274" s="26">
        <v>9265</v>
      </c>
      <c r="P9274" s="58">
        <v>24237137.753809161</v>
      </c>
    </row>
    <row r="9275" spans="12:16" x14ac:dyDescent="0.3">
      <c r="L9275" s="26">
        <v>9266</v>
      </c>
      <c r="M9275" s="58">
        <v>0</v>
      </c>
      <c r="O9275" s="26">
        <v>9266</v>
      </c>
      <c r="P9275" s="58">
        <v>0</v>
      </c>
    </row>
    <row r="9276" spans="12:16" x14ac:dyDescent="0.3">
      <c r="L9276" s="26">
        <v>9267</v>
      </c>
      <c r="M9276" s="58">
        <v>25051272.300280489</v>
      </c>
      <c r="O9276" s="26">
        <v>9267</v>
      </c>
      <c r="P9276" s="58">
        <v>25051272.300280489</v>
      </c>
    </row>
    <row r="9277" spans="12:16" x14ac:dyDescent="0.3">
      <c r="L9277" s="26">
        <v>9268</v>
      </c>
      <c r="M9277" s="58">
        <v>0</v>
      </c>
      <c r="O9277" s="26">
        <v>9268</v>
      </c>
      <c r="P9277" s="58">
        <v>0</v>
      </c>
    </row>
    <row r="9278" spans="12:16" x14ac:dyDescent="0.3">
      <c r="L9278" s="26">
        <v>9269</v>
      </c>
      <c r="M9278" s="58">
        <v>9504113.9225677885</v>
      </c>
      <c r="O9278" s="26">
        <v>9269</v>
      </c>
      <c r="P9278" s="58">
        <v>9504113.9225677885</v>
      </c>
    </row>
    <row r="9279" spans="12:16" x14ac:dyDescent="0.3">
      <c r="L9279" s="26">
        <v>9270</v>
      </c>
      <c r="M9279" s="58">
        <v>0</v>
      </c>
      <c r="O9279" s="26">
        <v>9270</v>
      </c>
      <c r="P9279" s="58">
        <v>0</v>
      </c>
    </row>
    <row r="9280" spans="12:16" x14ac:dyDescent="0.3">
      <c r="L9280" s="26">
        <v>9271</v>
      </c>
      <c r="M9280" s="58">
        <v>18719508.752322655</v>
      </c>
      <c r="O9280" s="26">
        <v>9271</v>
      </c>
      <c r="P9280" s="58">
        <v>18719508.752322655</v>
      </c>
    </row>
    <row r="9281" spans="12:16" x14ac:dyDescent="0.3">
      <c r="L9281" s="26">
        <v>9272</v>
      </c>
      <c r="M9281" s="58">
        <v>0</v>
      </c>
      <c r="O9281" s="26">
        <v>9272</v>
      </c>
      <c r="P9281" s="58">
        <v>0</v>
      </c>
    </row>
    <row r="9282" spans="12:16" x14ac:dyDescent="0.3">
      <c r="L9282" s="26">
        <v>9273</v>
      </c>
      <c r="M9282" s="58">
        <v>0</v>
      </c>
      <c r="O9282" s="26">
        <v>9273</v>
      </c>
      <c r="P9282" s="58">
        <v>0</v>
      </c>
    </row>
    <row r="9283" spans="12:16" x14ac:dyDescent="0.3">
      <c r="L9283" s="26">
        <v>9274</v>
      </c>
      <c r="M9283" s="58">
        <v>7109707.8173128394</v>
      </c>
      <c r="O9283" s="26">
        <v>9274</v>
      </c>
      <c r="P9283" s="58">
        <v>7109707.8173128394</v>
      </c>
    </row>
    <row r="9284" spans="12:16" x14ac:dyDescent="0.3">
      <c r="L9284" s="26">
        <v>9275</v>
      </c>
      <c r="M9284" s="58">
        <v>24703053.489699211</v>
      </c>
      <c r="O9284" s="26">
        <v>9275</v>
      </c>
      <c r="P9284" s="58">
        <v>24703053.489699211</v>
      </c>
    </row>
    <row r="9285" spans="12:16" x14ac:dyDescent="0.3">
      <c r="L9285" s="26">
        <v>9276</v>
      </c>
      <c r="M9285" s="58">
        <v>22321568.023910951</v>
      </c>
      <c r="O9285" s="26">
        <v>9276</v>
      </c>
      <c r="P9285" s="58">
        <v>22321568.023910951</v>
      </c>
    </row>
    <row r="9286" spans="12:16" x14ac:dyDescent="0.3">
      <c r="L9286" s="26">
        <v>9277</v>
      </c>
      <c r="M9286" s="58">
        <v>29165156.780441877</v>
      </c>
      <c r="O9286" s="26">
        <v>9277</v>
      </c>
      <c r="P9286" s="58">
        <v>0</v>
      </c>
    </row>
    <row r="9287" spans="12:16" x14ac:dyDescent="0.3">
      <c r="L9287" s="26">
        <v>9278</v>
      </c>
      <c r="M9287" s="58">
        <v>0</v>
      </c>
      <c r="O9287" s="26">
        <v>9278</v>
      </c>
      <c r="P9287" s="58">
        <v>0</v>
      </c>
    </row>
    <row r="9288" spans="12:16" x14ac:dyDescent="0.3">
      <c r="L9288" s="26">
        <v>9279</v>
      </c>
      <c r="M9288" s="58">
        <v>23136153.439981084</v>
      </c>
      <c r="O9288" s="26">
        <v>9279</v>
      </c>
      <c r="P9288" s="58">
        <v>23136153.439981084</v>
      </c>
    </row>
    <row r="9289" spans="12:16" x14ac:dyDescent="0.3">
      <c r="L9289" s="26">
        <v>9280</v>
      </c>
      <c r="M9289" s="58">
        <v>0</v>
      </c>
      <c r="O9289" s="26">
        <v>9280</v>
      </c>
      <c r="P9289" s="58">
        <v>0</v>
      </c>
    </row>
    <row r="9290" spans="12:16" x14ac:dyDescent="0.3">
      <c r="L9290" s="26">
        <v>9281</v>
      </c>
      <c r="M9290" s="58">
        <v>21488943.325807437</v>
      </c>
      <c r="O9290" s="26">
        <v>9281</v>
      </c>
      <c r="P9290" s="58">
        <v>10266803.502469808</v>
      </c>
    </row>
    <row r="9291" spans="12:16" x14ac:dyDescent="0.3">
      <c r="L9291" s="26">
        <v>9282</v>
      </c>
      <c r="M9291" s="58">
        <v>21517912.859798361</v>
      </c>
      <c r="O9291" s="26">
        <v>9282</v>
      </c>
      <c r="P9291" s="58">
        <v>21517912.859798361</v>
      </c>
    </row>
    <row r="9292" spans="12:16" x14ac:dyDescent="0.3">
      <c r="L9292" s="26">
        <v>9283</v>
      </c>
      <c r="M9292" s="58">
        <v>0</v>
      </c>
      <c r="O9292" s="26">
        <v>9283</v>
      </c>
      <c r="P9292" s="58">
        <v>0</v>
      </c>
    </row>
    <row r="9293" spans="12:16" x14ac:dyDescent="0.3">
      <c r="L9293" s="26">
        <v>9284</v>
      </c>
      <c r="M9293" s="58">
        <v>0</v>
      </c>
      <c r="O9293" s="26">
        <v>9284</v>
      </c>
      <c r="P9293" s="58">
        <v>0</v>
      </c>
    </row>
    <row r="9294" spans="12:16" x14ac:dyDescent="0.3">
      <c r="L9294" s="26">
        <v>9285</v>
      </c>
      <c r="M9294" s="58">
        <v>37752168.577964649</v>
      </c>
      <c r="O9294" s="26">
        <v>9285</v>
      </c>
      <c r="P9294" s="58">
        <v>37752168.577964649</v>
      </c>
    </row>
    <row r="9295" spans="12:16" x14ac:dyDescent="0.3">
      <c r="L9295" s="26">
        <v>9286</v>
      </c>
      <c r="M9295" s="58">
        <v>5846987.6248730123</v>
      </c>
      <c r="O9295" s="26">
        <v>9286</v>
      </c>
      <c r="P9295" s="58">
        <v>0</v>
      </c>
    </row>
    <row r="9296" spans="12:16" x14ac:dyDescent="0.3">
      <c r="L9296" s="26">
        <v>9287</v>
      </c>
      <c r="M9296" s="58">
        <v>0</v>
      </c>
      <c r="O9296" s="26">
        <v>9287</v>
      </c>
      <c r="P9296" s="58">
        <v>0</v>
      </c>
    </row>
    <row r="9297" spans="12:16" x14ac:dyDescent="0.3">
      <c r="L9297" s="26">
        <v>9288</v>
      </c>
      <c r="M9297" s="58">
        <v>0</v>
      </c>
      <c r="O9297" s="26">
        <v>9288</v>
      </c>
      <c r="P9297" s="58">
        <v>0</v>
      </c>
    </row>
    <row r="9298" spans="12:16" x14ac:dyDescent="0.3">
      <c r="L9298" s="26">
        <v>9289</v>
      </c>
      <c r="M9298" s="58">
        <v>8407432.3360449951</v>
      </c>
      <c r="O9298" s="26">
        <v>9289</v>
      </c>
      <c r="P9298" s="58">
        <v>0</v>
      </c>
    </row>
    <row r="9299" spans="12:16" x14ac:dyDescent="0.3">
      <c r="L9299" s="26">
        <v>9290</v>
      </c>
      <c r="M9299" s="58">
        <v>18851694.92107201</v>
      </c>
      <c r="O9299" s="26">
        <v>9290</v>
      </c>
      <c r="P9299" s="58">
        <v>18851694.92107201</v>
      </c>
    </row>
    <row r="9300" spans="12:16" x14ac:dyDescent="0.3">
      <c r="L9300" s="26">
        <v>9291</v>
      </c>
      <c r="M9300" s="58">
        <v>0</v>
      </c>
      <c r="O9300" s="26">
        <v>9291</v>
      </c>
      <c r="P9300" s="58">
        <v>0</v>
      </c>
    </row>
    <row r="9301" spans="12:16" x14ac:dyDescent="0.3">
      <c r="L9301" s="26">
        <v>9292</v>
      </c>
      <c r="M9301" s="58">
        <v>6109948.8023444749</v>
      </c>
      <c r="O9301" s="26">
        <v>9292</v>
      </c>
      <c r="P9301" s="58">
        <v>6109948.8023444749</v>
      </c>
    </row>
    <row r="9302" spans="12:16" x14ac:dyDescent="0.3">
      <c r="L9302" s="26">
        <v>9293</v>
      </c>
      <c r="M9302" s="58">
        <v>27905487.773277067</v>
      </c>
      <c r="O9302" s="26">
        <v>9293</v>
      </c>
      <c r="P9302" s="58">
        <v>27905487.773277067</v>
      </c>
    </row>
    <row r="9303" spans="12:16" x14ac:dyDescent="0.3">
      <c r="L9303" s="26">
        <v>9294</v>
      </c>
      <c r="M9303" s="58">
        <v>0</v>
      </c>
      <c r="O9303" s="26">
        <v>9294</v>
      </c>
      <c r="P9303" s="58">
        <v>0</v>
      </c>
    </row>
    <row r="9304" spans="12:16" x14ac:dyDescent="0.3">
      <c r="L9304" s="26">
        <v>9295</v>
      </c>
      <c r="M9304" s="58">
        <v>36490060.280750409</v>
      </c>
      <c r="O9304" s="26">
        <v>9295</v>
      </c>
      <c r="P9304" s="58">
        <v>36490060.280750409</v>
      </c>
    </row>
    <row r="9305" spans="12:16" x14ac:dyDescent="0.3">
      <c r="L9305" s="26">
        <v>9296</v>
      </c>
      <c r="M9305" s="58">
        <v>18925221.347985473</v>
      </c>
      <c r="O9305" s="26">
        <v>9296</v>
      </c>
      <c r="P9305" s="58">
        <v>18925221.347985473</v>
      </c>
    </row>
    <row r="9306" spans="12:16" x14ac:dyDescent="0.3">
      <c r="L9306" s="26">
        <v>9297</v>
      </c>
      <c r="M9306" s="58">
        <v>0</v>
      </c>
      <c r="O9306" s="26">
        <v>9297</v>
      </c>
      <c r="P9306" s="58">
        <v>0</v>
      </c>
    </row>
    <row r="9307" spans="12:16" x14ac:dyDescent="0.3">
      <c r="L9307" s="26">
        <v>9298</v>
      </c>
      <c r="M9307" s="58">
        <v>0</v>
      </c>
      <c r="O9307" s="26">
        <v>9298</v>
      </c>
      <c r="P9307" s="58">
        <v>0</v>
      </c>
    </row>
    <row r="9308" spans="12:16" x14ac:dyDescent="0.3">
      <c r="L9308" s="26">
        <v>9299</v>
      </c>
      <c r="M9308" s="58">
        <v>0</v>
      </c>
      <c r="O9308" s="26">
        <v>9299</v>
      </c>
      <c r="P9308" s="58">
        <v>0</v>
      </c>
    </row>
    <row r="9309" spans="12:16" x14ac:dyDescent="0.3">
      <c r="L9309" s="26">
        <v>9300</v>
      </c>
      <c r="M9309" s="58">
        <v>0</v>
      </c>
      <c r="O9309" s="26">
        <v>9300</v>
      </c>
      <c r="P9309" s="58">
        <v>0</v>
      </c>
    </row>
    <row r="9310" spans="12:16" x14ac:dyDescent="0.3">
      <c r="L9310" s="26">
        <v>9301</v>
      </c>
      <c r="M9310" s="58">
        <v>0</v>
      </c>
      <c r="O9310" s="26">
        <v>9301</v>
      </c>
      <c r="P9310" s="58">
        <v>0</v>
      </c>
    </row>
    <row r="9311" spans="12:16" x14ac:dyDescent="0.3">
      <c r="L9311" s="26">
        <v>9302</v>
      </c>
      <c r="M9311" s="58">
        <v>0</v>
      </c>
      <c r="O9311" s="26">
        <v>9302</v>
      </c>
      <c r="P9311" s="58">
        <v>0</v>
      </c>
    </row>
    <row r="9312" spans="12:16" x14ac:dyDescent="0.3">
      <c r="L9312" s="26">
        <v>9303</v>
      </c>
      <c r="M9312" s="58">
        <v>14989444.818538845</v>
      </c>
      <c r="O9312" s="26">
        <v>9303</v>
      </c>
      <c r="P9312" s="58">
        <v>14989444.818538845</v>
      </c>
    </row>
    <row r="9313" spans="12:16" x14ac:dyDescent="0.3">
      <c r="L9313" s="26">
        <v>9304</v>
      </c>
      <c r="M9313" s="58">
        <v>0</v>
      </c>
      <c r="O9313" s="26">
        <v>9304</v>
      </c>
      <c r="P9313" s="58">
        <v>0</v>
      </c>
    </row>
    <row r="9314" spans="12:16" x14ac:dyDescent="0.3">
      <c r="L9314" s="26">
        <v>9305</v>
      </c>
      <c r="M9314" s="58">
        <v>0</v>
      </c>
      <c r="O9314" s="26">
        <v>9305</v>
      </c>
      <c r="P9314" s="58">
        <v>0</v>
      </c>
    </row>
    <row r="9315" spans="12:16" x14ac:dyDescent="0.3">
      <c r="L9315" s="26">
        <v>9306</v>
      </c>
      <c r="M9315" s="58">
        <v>25596359.605175957</v>
      </c>
      <c r="O9315" s="26">
        <v>9306</v>
      </c>
      <c r="P9315" s="58">
        <v>25596359.605175957</v>
      </c>
    </row>
    <row r="9316" spans="12:16" x14ac:dyDescent="0.3">
      <c r="L9316" s="26">
        <v>9307</v>
      </c>
      <c r="M9316" s="58">
        <v>0</v>
      </c>
      <c r="O9316" s="26">
        <v>9307</v>
      </c>
      <c r="P9316" s="58">
        <v>0</v>
      </c>
    </row>
    <row r="9317" spans="12:16" x14ac:dyDescent="0.3">
      <c r="L9317" s="26">
        <v>9308</v>
      </c>
      <c r="M9317" s="58">
        <v>9708656.1570660695</v>
      </c>
      <c r="O9317" s="26">
        <v>9308</v>
      </c>
      <c r="P9317" s="58">
        <v>0</v>
      </c>
    </row>
    <row r="9318" spans="12:16" x14ac:dyDescent="0.3">
      <c r="L9318" s="26">
        <v>9309</v>
      </c>
      <c r="M9318" s="58">
        <v>0</v>
      </c>
      <c r="O9318" s="26">
        <v>9309</v>
      </c>
      <c r="P9318" s="58">
        <v>0</v>
      </c>
    </row>
    <row r="9319" spans="12:16" x14ac:dyDescent="0.3">
      <c r="L9319" s="26">
        <v>9310</v>
      </c>
      <c r="M9319" s="58">
        <v>8066495.0714082001</v>
      </c>
      <c r="O9319" s="26">
        <v>9310</v>
      </c>
      <c r="P9319" s="58">
        <v>8066495.0714082001</v>
      </c>
    </row>
    <row r="9320" spans="12:16" x14ac:dyDescent="0.3">
      <c r="L9320" s="26">
        <v>9311</v>
      </c>
      <c r="M9320" s="58">
        <v>33192507.669355828</v>
      </c>
      <c r="O9320" s="26">
        <v>9311</v>
      </c>
      <c r="P9320" s="58">
        <v>0</v>
      </c>
    </row>
    <row r="9321" spans="12:16" x14ac:dyDescent="0.3">
      <c r="L9321" s="26">
        <v>9312</v>
      </c>
      <c r="M9321" s="58">
        <v>8706277.2312332056</v>
      </c>
      <c r="O9321" s="26">
        <v>9312</v>
      </c>
      <c r="P9321" s="58">
        <v>8706277.2312332056</v>
      </c>
    </row>
    <row r="9322" spans="12:16" x14ac:dyDescent="0.3">
      <c r="L9322" s="26">
        <v>9313</v>
      </c>
      <c r="M9322" s="58">
        <v>0</v>
      </c>
      <c r="O9322" s="26">
        <v>9313</v>
      </c>
      <c r="P9322" s="58">
        <v>0</v>
      </c>
    </row>
    <row r="9323" spans="12:16" x14ac:dyDescent="0.3">
      <c r="L9323" s="26">
        <v>9314</v>
      </c>
      <c r="M9323" s="58">
        <v>9778708.2271658089</v>
      </c>
      <c r="O9323" s="26">
        <v>9314</v>
      </c>
      <c r="P9323" s="58">
        <v>9778708.2271658089</v>
      </c>
    </row>
    <row r="9324" spans="12:16" x14ac:dyDescent="0.3">
      <c r="L9324" s="26">
        <v>9315</v>
      </c>
      <c r="M9324" s="58">
        <v>30919463.587192651</v>
      </c>
      <c r="O9324" s="26">
        <v>9315</v>
      </c>
      <c r="P9324" s="58">
        <v>30919463.587192651</v>
      </c>
    </row>
    <row r="9325" spans="12:16" x14ac:dyDescent="0.3">
      <c r="L9325" s="26">
        <v>9316</v>
      </c>
      <c r="M9325" s="58">
        <v>0</v>
      </c>
      <c r="O9325" s="26">
        <v>9316</v>
      </c>
      <c r="P9325" s="58">
        <v>0</v>
      </c>
    </row>
    <row r="9326" spans="12:16" x14ac:dyDescent="0.3">
      <c r="L9326" s="26">
        <v>9317</v>
      </c>
      <c r="M9326" s="58">
        <v>0</v>
      </c>
      <c r="O9326" s="26">
        <v>9317</v>
      </c>
      <c r="P9326" s="58">
        <v>0</v>
      </c>
    </row>
    <row r="9327" spans="12:16" x14ac:dyDescent="0.3">
      <c r="L9327" s="26">
        <v>9318</v>
      </c>
      <c r="M9327" s="58">
        <v>18355566.048933737</v>
      </c>
      <c r="O9327" s="26">
        <v>9318</v>
      </c>
      <c r="P9327" s="58">
        <v>18355566.048933737</v>
      </c>
    </row>
    <row r="9328" spans="12:16" x14ac:dyDescent="0.3">
      <c r="L9328" s="26">
        <v>9319</v>
      </c>
      <c r="M9328" s="58">
        <v>0</v>
      </c>
      <c r="O9328" s="26">
        <v>9319</v>
      </c>
      <c r="P9328" s="58">
        <v>0</v>
      </c>
    </row>
    <row r="9329" spans="12:16" x14ac:dyDescent="0.3">
      <c r="L9329" s="26">
        <v>9320</v>
      </c>
      <c r="M9329" s="58">
        <v>0</v>
      </c>
      <c r="O9329" s="26">
        <v>9320</v>
      </c>
      <c r="P9329" s="58">
        <v>0</v>
      </c>
    </row>
    <row r="9330" spans="12:16" x14ac:dyDescent="0.3">
      <c r="L9330" s="26">
        <v>9321</v>
      </c>
      <c r="M9330" s="58">
        <v>0</v>
      </c>
      <c r="O9330" s="26">
        <v>9321</v>
      </c>
      <c r="P9330" s="58">
        <v>0</v>
      </c>
    </row>
    <row r="9331" spans="12:16" x14ac:dyDescent="0.3">
      <c r="L9331" s="26">
        <v>9322</v>
      </c>
      <c r="M9331" s="58">
        <v>0</v>
      </c>
      <c r="O9331" s="26">
        <v>9322</v>
      </c>
      <c r="P9331" s="58">
        <v>0</v>
      </c>
    </row>
    <row r="9332" spans="12:16" x14ac:dyDescent="0.3">
      <c r="L9332" s="26">
        <v>9323</v>
      </c>
      <c r="M9332" s="58">
        <v>6915848.8471950935</v>
      </c>
      <c r="O9332" s="26">
        <v>9323</v>
      </c>
      <c r="P9332" s="58">
        <v>6915848.8471950935</v>
      </c>
    </row>
    <row r="9333" spans="12:16" x14ac:dyDescent="0.3">
      <c r="L9333" s="26">
        <v>9324</v>
      </c>
      <c r="M9333" s="58">
        <v>14470067.555995636</v>
      </c>
      <c r="O9333" s="26">
        <v>9324</v>
      </c>
      <c r="P9333" s="58">
        <v>14470067.555995636</v>
      </c>
    </row>
    <row r="9334" spans="12:16" x14ac:dyDescent="0.3">
      <c r="L9334" s="26">
        <v>9325</v>
      </c>
      <c r="M9334" s="58">
        <v>0</v>
      </c>
      <c r="O9334" s="26">
        <v>9325</v>
      </c>
      <c r="P9334" s="58">
        <v>0</v>
      </c>
    </row>
    <row r="9335" spans="12:16" x14ac:dyDescent="0.3">
      <c r="L9335" s="26">
        <v>9326</v>
      </c>
      <c r="M9335" s="58">
        <v>39416937.218103908</v>
      </c>
      <c r="O9335" s="26">
        <v>9326</v>
      </c>
      <c r="P9335" s="58">
        <v>39416937.218103908</v>
      </c>
    </row>
    <row r="9336" spans="12:16" x14ac:dyDescent="0.3">
      <c r="L9336" s="26">
        <v>9327</v>
      </c>
      <c r="M9336" s="58">
        <v>0</v>
      </c>
      <c r="O9336" s="26">
        <v>9327</v>
      </c>
      <c r="P9336" s="58">
        <v>0</v>
      </c>
    </row>
    <row r="9337" spans="12:16" x14ac:dyDescent="0.3">
      <c r="L9337" s="26">
        <v>9328</v>
      </c>
      <c r="M9337" s="58">
        <v>0</v>
      </c>
      <c r="O9337" s="26">
        <v>9328</v>
      </c>
      <c r="P9337" s="58">
        <v>0</v>
      </c>
    </row>
    <row r="9338" spans="12:16" x14ac:dyDescent="0.3">
      <c r="L9338" s="26">
        <v>9329</v>
      </c>
      <c r="M9338" s="58">
        <v>21718699.107314326</v>
      </c>
      <c r="O9338" s="26">
        <v>9329</v>
      </c>
      <c r="P9338" s="58">
        <v>21718699.107314326</v>
      </c>
    </row>
    <row r="9339" spans="12:16" x14ac:dyDescent="0.3">
      <c r="L9339" s="26">
        <v>9330</v>
      </c>
      <c r="M9339" s="58">
        <v>20179693.625873875</v>
      </c>
      <c r="O9339" s="26">
        <v>9330</v>
      </c>
      <c r="P9339" s="58">
        <v>10213623.713593826</v>
      </c>
    </row>
    <row r="9340" spans="12:16" x14ac:dyDescent="0.3">
      <c r="L9340" s="26">
        <v>9331</v>
      </c>
      <c r="M9340" s="58">
        <v>0</v>
      </c>
      <c r="O9340" s="26">
        <v>9331</v>
      </c>
      <c r="P9340" s="58">
        <v>0</v>
      </c>
    </row>
    <row r="9341" spans="12:16" x14ac:dyDescent="0.3">
      <c r="L9341" s="26">
        <v>9332</v>
      </c>
      <c r="M9341" s="58">
        <v>0</v>
      </c>
      <c r="O9341" s="26">
        <v>9332</v>
      </c>
      <c r="P9341" s="58">
        <v>0</v>
      </c>
    </row>
    <row r="9342" spans="12:16" x14ac:dyDescent="0.3">
      <c r="L9342" s="26">
        <v>9333</v>
      </c>
      <c r="M9342" s="58">
        <v>20056021.439214457</v>
      </c>
      <c r="O9342" s="26">
        <v>9333</v>
      </c>
      <c r="P9342" s="58">
        <v>20056021.439214457</v>
      </c>
    </row>
    <row r="9343" spans="12:16" x14ac:dyDescent="0.3">
      <c r="L9343" s="26">
        <v>9334</v>
      </c>
      <c r="M9343" s="58">
        <v>0</v>
      </c>
      <c r="O9343" s="26">
        <v>9334</v>
      </c>
      <c r="P9343" s="58">
        <v>0</v>
      </c>
    </row>
    <row r="9344" spans="12:16" x14ac:dyDescent="0.3">
      <c r="L9344" s="26">
        <v>9335</v>
      </c>
      <c r="M9344" s="58">
        <v>14954724.071559753</v>
      </c>
      <c r="O9344" s="26">
        <v>9335</v>
      </c>
      <c r="P9344" s="58">
        <v>14954724.071559753</v>
      </c>
    </row>
    <row r="9345" spans="12:16" x14ac:dyDescent="0.3">
      <c r="L9345" s="26">
        <v>9336</v>
      </c>
      <c r="M9345" s="58">
        <v>0</v>
      </c>
      <c r="O9345" s="26">
        <v>9336</v>
      </c>
      <c r="P9345" s="58">
        <v>0</v>
      </c>
    </row>
    <row r="9346" spans="12:16" x14ac:dyDescent="0.3">
      <c r="L9346" s="26">
        <v>9337</v>
      </c>
      <c r="M9346" s="58">
        <v>11405487.942367336</v>
      </c>
      <c r="O9346" s="26">
        <v>9337</v>
      </c>
      <c r="P9346" s="58">
        <v>0</v>
      </c>
    </row>
    <row r="9347" spans="12:16" x14ac:dyDescent="0.3">
      <c r="L9347" s="26">
        <v>9338</v>
      </c>
      <c r="M9347" s="58">
        <v>34628452.475372478</v>
      </c>
      <c r="O9347" s="26">
        <v>9338</v>
      </c>
      <c r="P9347" s="58">
        <v>34628452.475372478</v>
      </c>
    </row>
    <row r="9348" spans="12:16" x14ac:dyDescent="0.3">
      <c r="L9348" s="26">
        <v>9339</v>
      </c>
      <c r="M9348" s="58">
        <v>0</v>
      </c>
      <c r="O9348" s="26">
        <v>9339</v>
      </c>
      <c r="P9348" s="58">
        <v>0</v>
      </c>
    </row>
    <row r="9349" spans="12:16" x14ac:dyDescent="0.3">
      <c r="L9349" s="26">
        <v>9340</v>
      </c>
      <c r="M9349" s="58">
        <v>0</v>
      </c>
      <c r="O9349" s="26">
        <v>9340</v>
      </c>
      <c r="P9349" s="58">
        <v>0</v>
      </c>
    </row>
    <row r="9350" spans="12:16" x14ac:dyDescent="0.3">
      <c r="L9350" s="26">
        <v>9341</v>
      </c>
      <c r="M9350" s="58">
        <v>20671825.164091848</v>
      </c>
      <c r="O9350" s="26">
        <v>9341</v>
      </c>
      <c r="P9350" s="58">
        <v>20671825.164091848</v>
      </c>
    </row>
    <row r="9351" spans="12:16" x14ac:dyDescent="0.3">
      <c r="L9351" s="26">
        <v>9342</v>
      </c>
      <c r="M9351" s="58">
        <v>20122130.865266085</v>
      </c>
      <c r="O9351" s="26">
        <v>9342</v>
      </c>
      <c r="P9351" s="58">
        <v>20122130.865266085</v>
      </c>
    </row>
    <row r="9352" spans="12:16" x14ac:dyDescent="0.3">
      <c r="L9352" s="26">
        <v>9343</v>
      </c>
      <c r="M9352" s="58">
        <v>17460417.005873438</v>
      </c>
      <c r="O9352" s="26">
        <v>9343</v>
      </c>
      <c r="P9352" s="58">
        <v>17460417.005873438</v>
      </c>
    </row>
    <row r="9353" spans="12:16" x14ac:dyDescent="0.3">
      <c r="L9353" s="26">
        <v>9344</v>
      </c>
      <c r="M9353" s="58">
        <v>0</v>
      </c>
      <c r="O9353" s="26">
        <v>9344</v>
      </c>
      <c r="P9353" s="58">
        <v>0</v>
      </c>
    </row>
    <row r="9354" spans="12:16" x14ac:dyDescent="0.3">
      <c r="L9354" s="26">
        <v>9345</v>
      </c>
      <c r="M9354" s="58">
        <v>0</v>
      </c>
      <c r="O9354" s="26">
        <v>9345</v>
      </c>
      <c r="P9354" s="58">
        <v>0</v>
      </c>
    </row>
    <row r="9355" spans="12:16" x14ac:dyDescent="0.3">
      <c r="L9355" s="26">
        <v>9346</v>
      </c>
      <c r="M9355" s="58">
        <v>28763843.458566319</v>
      </c>
      <c r="O9355" s="26">
        <v>9346</v>
      </c>
      <c r="P9355" s="58">
        <v>0</v>
      </c>
    </row>
    <row r="9356" spans="12:16" x14ac:dyDescent="0.3">
      <c r="L9356" s="26">
        <v>9347</v>
      </c>
      <c r="M9356" s="58">
        <v>4714689.0219491553</v>
      </c>
      <c r="O9356" s="26">
        <v>9347</v>
      </c>
      <c r="P9356" s="58">
        <v>0</v>
      </c>
    </row>
    <row r="9357" spans="12:16" x14ac:dyDescent="0.3">
      <c r="L9357" s="26">
        <v>9348</v>
      </c>
      <c r="M9357" s="58">
        <v>9760302.3025731165</v>
      </c>
      <c r="O9357" s="26">
        <v>9348</v>
      </c>
      <c r="P9357" s="58">
        <v>0</v>
      </c>
    </row>
    <row r="9358" spans="12:16" x14ac:dyDescent="0.3">
      <c r="L9358" s="26">
        <v>9349</v>
      </c>
      <c r="M9358" s="58">
        <v>0</v>
      </c>
      <c r="O9358" s="26">
        <v>9349</v>
      </c>
      <c r="P9358" s="58">
        <v>0</v>
      </c>
    </row>
    <row r="9359" spans="12:16" x14ac:dyDescent="0.3">
      <c r="L9359" s="26">
        <v>9350</v>
      </c>
      <c r="M9359" s="58">
        <v>32248177.652289718</v>
      </c>
      <c r="O9359" s="26">
        <v>9350</v>
      </c>
      <c r="P9359" s="58">
        <v>32248177.652289718</v>
      </c>
    </row>
    <row r="9360" spans="12:16" x14ac:dyDescent="0.3">
      <c r="L9360" s="26">
        <v>9351</v>
      </c>
      <c r="M9360" s="58">
        <v>0</v>
      </c>
      <c r="O9360" s="26">
        <v>9351</v>
      </c>
      <c r="P9360" s="58">
        <v>0</v>
      </c>
    </row>
    <row r="9361" spans="12:16" x14ac:dyDescent="0.3">
      <c r="L9361" s="26">
        <v>9352</v>
      </c>
      <c r="M9361" s="58">
        <v>0</v>
      </c>
      <c r="O9361" s="26">
        <v>9352</v>
      </c>
      <c r="P9361" s="58">
        <v>0</v>
      </c>
    </row>
    <row r="9362" spans="12:16" x14ac:dyDescent="0.3">
      <c r="L9362" s="26">
        <v>9353</v>
      </c>
      <c r="M9362" s="58">
        <v>15329580.927026249</v>
      </c>
      <c r="O9362" s="26">
        <v>9353</v>
      </c>
      <c r="P9362" s="58">
        <v>15329580.927026249</v>
      </c>
    </row>
    <row r="9363" spans="12:16" x14ac:dyDescent="0.3">
      <c r="L9363" s="26">
        <v>9354</v>
      </c>
      <c r="M9363" s="58">
        <v>11569567.325591158</v>
      </c>
      <c r="O9363" s="26">
        <v>9354</v>
      </c>
      <c r="P9363" s="58">
        <v>0</v>
      </c>
    </row>
    <row r="9364" spans="12:16" x14ac:dyDescent="0.3">
      <c r="L9364" s="26">
        <v>9355</v>
      </c>
      <c r="M9364" s="58">
        <v>0</v>
      </c>
      <c r="O9364" s="26">
        <v>9355</v>
      </c>
      <c r="P9364" s="58">
        <v>0</v>
      </c>
    </row>
    <row r="9365" spans="12:16" x14ac:dyDescent="0.3">
      <c r="L9365" s="26">
        <v>9356</v>
      </c>
      <c r="M9365" s="58">
        <v>6834624.9321020413</v>
      </c>
      <c r="O9365" s="26">
        <v>9356</v>
      </c>
      <c r="P9365" s="58">
        <v>0</v>
      </c>
    </row>
    <row r="9366" spans="12:16" x14ac:dyDescent="0.3">
      <c r="L9366" s="26">
        <v>9357</v>
      </c>
      <c r="M9366" s="58">
        <v>0</v>
      </c>
      <c r="O9366" s="26">
        <v>9357</v>
      </c>
      <c r="P9366" s="58">
        <v>0</v>
      </c>
    </row>
    <row r="9367" spans="12:16" x14ac:dyDescent="0.3">
      <c r="L9367" s="26">
        <v>9358</v>
      </c>
      <c r="M9367" s="58">
        <v>0</v>
      </c>
      <c r="O9367" s="26">
        <v>9358</v>
      </c>
      <c r="P9367" s="58">
        <v>0</v>
      </c>
    </row>
    <row r="9368" spans="12:16" x14ac:dyDescent="0.3">
      <c r="L9368" s="26">
        <v>9359</v>
      </c>
      <c r="M9368" s="58">
        <v>0</v>
      </c>
      <c r="O9368" s="26">
        <v>9359</v>
      </c>
      <c r="P9368" s="58">
        <v>0</v>
      </c>
    </row>
    <row r="9369" spans="12:16" x14ac:dyDescent="0.3">
      <c r="L9369" s="26">
        <v>9360</v>
      </c>
      <c r="M9369" s="58">
        <v>0</v>
      </c>
      <c r="O9369" s="26">
        <v>9360</v>
      </c>
      <c r="P9369" s="58">
        <v>0</v>
      </c>
    </row>
    <row r="9370" spans="12:16" x14ac:dyDescent="0.3">
      <c r="L9370" s="26">
        <v>9361</v>
      </c>
      <c r="M9370" s="58">
        <v>0</v>
      </c>
      <c r="O9370" s="26">
        <v>9361</v>
      </c>
      <c r="P9370" s="58">
        <v>0</v>
      </c>
    </row>
    <row r="9371" spans="12:16" x14ac:dyDescent="0.3">
      <c r="L9371" s="26">
        <v>9362</v>
      </c>
      <c r="M9371" s="58">
        <v>0</v>
      </c>
      <c r="O9371" s="26">
        <v>9362</v>
      </c>
      <c r="P9371" s="58">
        <v>0</v>
      </c>
    </row>
    <row r="9372" spans="12:16" x14ac:dyDescent="0.3">
      <c r="L9372" s="26">
        <v>9363</v>
      </c>
      <c r="M9372" s="58">
        <v>0</v>
      </c>
      <c r="O9372" s="26">
        <v>9363</v>
      </c>
      <c r="P9372" s="58">
        <v>0</v>
      </c>
    </row>
    <row r="9373" spans="12:16" x14ac:dyDescent="0.3">
      <c r="L9373" s="26">
        <v>9364</v>
      </c>
      <c r="M9373" s="58">
        <v>21437380.583601847</v>
      </c>
      <c r="O9373" s="26">
        <v>9364</v>
      </c>
      <c r="P9373" s="58">
        <v>21437380.583601847</v>
      </c>
    </row>
    <row r="9374" spans="12:16" x14ac:dyDescent="0.3">
      <c r="L9374" s="26">
        <v>9365</v>
      </c>
      <c r="M9374" s="58">
        <v>0</v>
      </c>
      <c r="O9374" s="26">
        <v>9365</v>
      </c>
      <c r="P9374" s="58">
        <v>0</v>
      </c>
    </row>
    <row r="9375" spans="12:16" x14ac:dyDescent="0.3">
      <c r="L9375" s="26">
        <v>9366</v>
      </c>
      <c r="M9375" s="58">
        <v>0</v>
      </c>
      <c r="O9375" s="26">
        <v>9366</v>
      </c>
      <c r="P9375" s="58">
        <v>0</v>
      </c>
    </row>
    <row r="9376" spans="12:16" x14ac:dyDescent="0.3">
      <c r="L9376" s="26">
        <v>9367</v>
      </c>
      <c r="M9376" s="58">
        <v>0</v>
      </c>
      <c r="O9376" s="26">
        <v>9367</v>
      </c>
      <c r="P9376" s="58">
        <v>0</v>
      </c>
    </row>
    <row r="9377" spans="12:16" x14ac:dyDescent="0.3">
      <c r="L9377" s="26">
        <v>9368</v>
      </c>
      <c r="M9377" s="58">
        <v>0</v>
      </c>
      <c r="O9377" s="26">
        <v>9368</v>
      </c>
      <c r="P9377" s="58">
        <v>0</v>
      </c>
    </row>
    <row r="9378" spans="12:16" x14ac:dyDescent="0.3">
      <c r="L9378" s="26">
        <v>9369</v>
      </c>
      <c r="M9378" s="58">
        <v>8260242.6193198329</v>
      </c>
      <c r="O9378" s="26">
        <v>9369</v>
      </c>
      <c r="P9378" s="58">
        <v>8260242.6193198329</v>
      </c>
    </row>
    <row r="9379" spans="12:16" x14ac:dyDescent="0.3">
      <c r="L9379" s="26">
        <v>9370</v>
      </c>
      <c r="M9379" s="58">
        <v>19575415.195103187</v>
      </c>
      <c r="O9379" s="26">
        <v>9370</v>
      </c>
      <c r="P9379" s="58">
        <v>19575415.195103187</v>
      </c>
    </row>
    <row r="9380" spans="12:16" x14ac:dyDescent="0.3">
      <c r="L9380" s="26">
        <v>9371</v>
      </c>
      <c r="M9380" s="58">
        <v>0</v>
      </c>
      <c r="O9380" s="26">
        <v>9371</v>
      </c>
      <c r="P9380" s="58">
        <v>0</v>
      </c>
    </row>
    <row r="9381" spans="12:16" x14ac:dyDescent="0.3">
      <c r="L9381" s="26">
        <v>9372</v>
      </c>
      <c r="M9381" s="58">
        <v>20927695.332510635</v>
      </c>
      <c r="O9381" s="26">
        <v>9372</v>
      </c>
      <c r="P9381" s="58">
        <v>20927695.332510635</v>
      </c>
    </row>
    <row r="9382" spans="12:16" x14ac:dyDescent="0.3">
      <c r="L9382" s="26">
        <v>9373</v>
      </c>
      <c r="M9382" s="58">
        <v>0</v>
      </c>
      <c r="O9382" s="26">
        <v>9373</v>
      </c>
      <c r="P9382" s="58">
        <v>0</v>
      </c>
    </row>
    <row r="9383" spans="12:16" x14ac:dyDescent="0.3">
      <c r="L9383" s="26">
        <v>9374</v>
      </c>
      <c r="M9383" s="58">
        <v>5100249.7459055083</v>
      </c>
      <c r="O9383" s="26">
        <v>9374</v>
      </c>
      <c r="P9383" s="58">
        <v>5100249.7459055083</v>
      </c>
    </row>
    <row r="9384" spans="12:16" x14ac:dyDescent="0.3">
      <c r="L9384" s="26">
        <v>9375</v>
      </c>
      <c r="M9384" s="58">
        <v>6737213.2554325145</v>
      </c>
      <c r="O9384" s="26">
        <v>9375</v>
      </c>
      <c r="P9384" s="58">
        <v>6737213.2554325145</v>
      </c>
    </row>
    <row r="9385" spans="12:16" x14ac:dyDescent="0.3">
      <c r="L9385" s="26">
        <v>9376</v>
      </c>
      <c r="M9385" s="58">
        <v>17765086.857158601</v>
      </c>
      <c r="O9385" s="26">
        <v>9376</v>
      </c>
      <c r="P9385" s="58">
        <v>0</v>
      </c>
    </row>
    <row r="9386" spans="12:16" x14ac:dyDescent="0.3">
      <c r="L9386" s="26">
        <v>9377</v>
      </c>
      <c r="M9386" s="58">
        <v>0</v>
      </c>
      <c r="O9386" s="26">
        <v>9377</v>
      </c>
      <c r="P9386" s="58">
        <v>0</v>
      </c>
    </row>
    <row r="9387" spans="12:16" x14ac:dyDescent="0.3">
      <c r="L9387" s="26">
        <v>9378</v>
      </c>
      <c r="M9387" s="58">
        <v>22838654.637548286</v>
      </c>
      <c r="O9387" s="26">
        <v>9378</v>
      </c>
      <c r="P9387" s="58">
        <v>22838654.637548286</v>
      </c>
    </row>
    <row r="9388" spans="12:16" x14ac:dyDescent="0.3">
      <c r="L9388" s="26">
        <v>9379</v>
      </c>
      <c r="M9388" s="58">
        <v>26062165.296407953</v>
      </c>
      <c r="O9388" s="26">
        <v>9379</v>
      </c>
      <c r="P9388" s="58">
        <v>26062165.296407953</v>
      </c>
    </row>
    <row r="9389" spans="12:16" x14ac:dyDescent="0.3">
      <c r="L9389" s="26">
        <v>9380</v>
      </c>
      <c r="M9389" s="58">
        <v>0</v>
      </c>
      <c r="O9389" s="26">
        <v>9380</v>
      </c>
      <c r="P9389" s="58">
        <v>0</v>
      </c>
    </row>
    <row r="9390" spans="12:16" x14ac:dyDescent="0.3">
      <c r="L9390" s="26">
        <v>9381</v>
      </c>
      <c r="M9390" s="58">
        <v>10948188.980712807</v>
      </c>
      <c r="O9390" s="26">
        <v>9381</v>
      </c>
      <c r="P9390" s="58">
        <v>10948188.980712807</v>
      </c>
    </row>
    <row r="9391" spans="12:16" x14ac:dyDescent="0.3">
      <c r="L9391" s="26">
        <v>9382</v>
      </c>
      <c r="M9391" s="58">
        <v>7366967.8702567946</v>
      </c>
      <c r="O9391" s="26">
        <v>9382</v>
      </c>
      <c r="P9391" s="58">
        <v>7366967.8702567946</v>
      </c>
    </row>
    <row r="9392" spans="12:16" x14ac:dyDescent="0.3">
      <c r="L9392" s="26">
        <v>9383</v>
      </c>
      <c r="M9392" s="58">
        <v>0</v>
      </c>
      <c r="O9392" s="26">
        <v>9383</v>
      </c>
      <c r="P9392" s="58">
        <v>0</v>
      </c>
    </row>
    <row r="9393" spans="12:16" x14ac:dyDescent="0.3">
      <c r="L9393" s="26">
        <v>9384</v>
      </c>
      <c r="M9393" s="58">
        <v>20700957.182782531</v>
      </c>
      <c r="O9393" s="26">
        <v>9384</v>
      </c>
      <c r="P9393" s="58">
        <v>20700957.182782531</v>
      </c>
    </row>
    <row r="9394" spans="12:16" x14ac:dyDescent="0.3">
      <c r="L9394" s="26">
        <v>9385</v>
      </c>
      <c r="M9394" s="58">
        <v>0</v>
      </c>
      <c r="O9394" s="26">
        <v>9385</v>
      </c>
      <c r="P9394" s="58">
        <v>0</v>
      </c>
    </row>
    <row r="9395" spans="12:16" x14ac:dyDescent="0.3">
      <c r="L9395" s="26">
        <v>9386</v>
      </c>
      <c r="M9395" s="58">
        <v>24893403.452607464</v>
      </c>
      <c r="O9395" s="26">
        <v>9386</v>
      </c>
      <c r="P9395" s="58">
        <v>11574496.927950425</v>
      </c>
    </row>
    <row r="9396" spans="12:16" x14ac:dyDescent="0.3">
      <c r="L9396" s="26">
        <v>9387</v>
      </c>
      <c r="M9396" s="58">
        <v>0</v>
      </c>
      <c r="O9396" s="26">
        <v>9387</v>
      </c>
      <c r="P9396" s="58">
        <v>0</v>
      </c>
    </row>
    <row r="9397" spans="12:16" x14ac:dyDescent="0.3">
      <c r="L9397" s="26">
        <v>9388</v>
      </c>
      <c r="M9397" s="58">
        <v>0</v>
      </c>
      <c r="O9397" s="26">
        <v>9388</v>
      </c>
      <c r="P9397" s="58">
        <v>0</v>
      </c>
    </row>
    <row r="9398" spans="12:16" x14ac:dyDescent="0.3">
      <c r="L9398" s="26">
        <v>9389</v>
      </c>
      <c r="M9398" s="58">
        <v>26995701.78742516</v>
      </c>
      <c r="O9398" s="26">
        <v>9389</v>
      </c>
      <c r="P9398" s="58">
        <v>26995701.78742516</v>
      </c>
    </row>
    <row r="9399" spans="12:16" x14ac:dyDescent="0.3">
      <c r="L9399" s="26">
        <v>9390</v>
      </c>
      <c r="M9399" s="58">
        <v>0</v>
      </c>
      <c r="O9399" s="26">
        <v>9390</v>
      </c>
      <c r="P9399" s="58">
        <v>0</v>
      </c>
    </row>
    <row r="9400" spans="12:16" x14ac:dyDescent="0.3">
      <c r="L9400" s="26">
        <v>9391</v>
      </c>
      <c r="M9400" s="58">
        <v>0</v>
      </c>
      <c r="O9400" s="26">
        <v>9391</v>
      </c>
      <c r="P9400" s="58">
        <v>0</v>
      </c>
    </row>
    <row r="9401" spans="12:16" x14ac:dyDescent="0.3">
      <c r="L9401" s="26">
        <v>9392</v>
      </c>
      <c r="M9401" s="58">
        <v>0</v>
      </c>
      <c r="O9401" s="26">
        <v>9392</v>
      </c>
      <c r="P9401" s="58">
        <v>0</v>
      </c>
    </row>
    <row r="9402" spans="12:16" x14ac:dyDescent="0.3">
      <c r="L9402" s="26">
        <v>9393</v>
      </c>
      <c r="M9402" s="58">
        <v>21917161.872179803</v>
      </c>
      <c r="O9402" s="26">
        <v>9393</v>
      </c>
      <c r="P9402" s="58">
        <v>9322644.4681029972</v>
      </c>
    </row>
    <row r="9403" spans="12:16" x14ac:dyDescent="0.3">
      <c r="L9403" s="26">
        <v>9394</v>
      </c>
      <c r="M9403" s="58">
        <v>8498084.7829375342</v>
      </c>
      <c r="O9403" s="26">
        <v>9394</v>
      </c>
      <c r="P9403" s="58">
        <v>8498084.7829375342</v>
      </c>
    </row>
    <row r="9404" spans="12:16" x14ac:dyDescent="0.3">
      <c r="L9404" s="26">
        <v>9395</v>
      </c>
      <c r="M9404" s="58">
        <v>10958751.921031544</v>
      </c>
      <c r="O9404" s="26">
        <v>9395</v>
      </c>
      <c r="P9404" s="58">
        <v>10958751.921031544</v>
      </c>
    </row>
    <row r="9405" spans="12:16" x14ac:dyDescent="0.3">
      <c r="L9405" s="26">
        <v>9396</v>
      </c>
      <c r="M9405" s="58">
        <v>11673522.5567405</v>
      </c>
      <c r="O9405" s="26">
        <v>9396</v>
      </c>
      <c r="P9405" s="58">
        <v>11673522.5567405</v>
      </c>
    </row>
    <row r="9406" spans="12:16" x14ac:dyDescent="0.3">
      <c r="L9406" s="26">
        <v>9397</v>
      </c>
      <c r="M9406" s="58">
        <v>16912627.656549949</v>
      </c>
      <c r="O9406" s="26">
        <v>9397</v>
      </c>
      <c r="P9406" s="58">
        <v>16912627.656549949</v>
      </c>
    </row>
    <row r="9407" spans="12:16" x14ac:dyDescent="0.3">
      <c r="L9407" s="26">
        <v>9398</v>
      </c>
      <c r="M9407" s="58">
        <v>0</v>
      </c>
      <c r="O9407" s="26">
        <v>9398</v>
      </c>
      <c r="P9407" s="58">
        <v>0</v>
      </c>
    </row>
    <row r="9408" spans="12:16" x14ac:dyDescent="0.3">
      <c r="L9408" s="26">
        <v>9399</v>
      </c>
      <c r="M9408" s="58">
        <v>0</v>
      </c>
      <c r="O9408" s="26">
        <v>9399</v>
      </c>
      <c r="P9408" s="58">
        <v>0</v>
      </c>
    </row>
    <row r="9409" spans="12:16" x14ac:dyDescent="0.3">
      <c r="L9409" s="26">
        <v>9400</v>
      </c>
      <c r="M9409" s="58">
        <v>20992585.993943788</v>
      </c>
      <c r="O9409" s="26">
        <v>9400</v>
      </c>
      <c r="P9409" s="58">
        <v>20992585.993943788</v>
      </c>
    </row>
    <row r="9410" spans="12:16" x14ac:dyDescent="0.3">
      <c r="L9410" s="26">
        <v>9401</v>
      </c>
      <c r="M9410" s="58">
        <v>0</v>
      </c>
      <c r="O9410" s="26">
        <v>9401</v>
      </c>
      <c r="P9410" s="58">
        <v>0</v>
      </c>
    </row>
    <row r="9411" spans="12:16" x14ac:dyDescent="0.3">
      <c r="L9411" s="26">
        <v>9402</v>
      </c>
      <c r="M9411" s="58">
        <v>0</v>
      </c>
      <c r="O9411" s="26">
        <v>9402</v>
      </c>
      <c r="P9411" s="58">
        <v>0</v>
      </c>
    </row>
    <row r="9412" spans="12:16" x14ac:dyDescent="0.3">
      <c r="L9412" s="26">
        <v>9403</v>
      </c>
      <c r="M9412" s="58">
        <v>12549185.348299718</v>
      </c>
      <c r="O9412" s="26">
        <v>9403</v>
      </c>
      <c r="P9412" s="58">
        <v>12549185.348299718</v>
      </c>
    </row>
    <row r="9413" spans="12:16" x14ac:dyDescent="0.3">
      <c r="L9413" s="26">
        <v>9404</v>
      </c>
      <c r="M9413" s="58">
        <v>18452490.63603371</v>
      </c>
      <c r="O9413" s="26">
        <v>9404</v>
      </c>
      <c r="P9413" s="58">
        <v>18452490.63603371</v>
      </c>
    </row>
    <row r="9414" spans="12:16" x14ac:dyDescent="0.3">
      <c r="L9414" s="26">
        <v>9405</v>
      </c>
      <c r="M9414" s="58">
        <v>28249052.714791086</v>
      </c>
      <c r="O9414" s="26">
        <v>9405</v>
      </c>
      <c r="P9414" s="58">
        <v>28249052.714791086</v>
      </c>
    </row>
    <row r="9415" spans="12:16" x14ac:dyDescent="0.3">
      <c r="L9415" s="26">
        <v>9406</v>
      </c>
      <c r="M9415" s="58">
        <v>29485166.228212442</v>
      </c>
      <c r="O9415" s="26">
        <v>9406</v>
      </c>
      <c r="P9415" s="58">
        <v>0</v>
      </c>
    </row>
    <row r="9416" spans="12:16" x14ac:dyDescent="0.3">
      <c r="L9416" s="26">
        <v>9407</v>
      </c>
      <c r="M9416" s="58">
        <v>0</v>
      </c>
      <c r="O9416" s="26">
        <v>9407</v>
      </c>
      <c r="P9416" s="58">
        <v>0</v>
      </c>
    </row>
    <row r="9417" spans="12:16" x14ac:dyDescent="0.3">
      <c r="L9417" s="26">
        <v>9408</v>
      </c>
      <c r="M9417" s="58">
        <v>0</v>
      </c>
      <c r="O9417" s="26">
        <v>9408</v>
      </c>
      <c r="P9417" s="58">
        <v>0</v>
      </c>
    </row>
    <row r="9418" spans="12:16" x14ac:dyDescent="0.3">
      <c r="L9418" s="26">
        <v>9409</v>
      </c>
      <c r="M9418" s="58">
        <v>18290333.147787292</v>
      </c>
      <c r="O9418" s="26">
        <v>9409</v>
      </c>
      <c r="P9418" s="58">
        <v>18290333.147787292</v>
      </c>
    </row>
    <row r="9419" spans="12:16" x14ac:dyDescent="0.3">
      <c r="L9419" s="26">
        <v>9410</v>
      </c>
      <c r="M9419" s="58">
        <v>0</v>
      </c>
      <c r="O9419" s="26">
        <v>9410</v>
      </c>
      <c r="P9419" s="58">
        <v>0</v>
      </c>
    </row>
    <row r="9420" spans="12:16" x14ac:dyDescent="0.3">
      <c r="L9420" s="26">
        <v>9411</v>
      </c>
      <c r="M9420" s="58">
        <v>25989513.345110238</v>
      </c>
      <c r="O9420" s="26">
        <v>9411</v>
      </c>
      <c r="P9420" s="58">
        <v>25989513.345110238</v>
      </c>
    </row>
    <row r="9421" spans="12:16" x14ac:dyDescent="0.3">
      <c r="L9421" s="26">
        <v>9412</v>
      </c>
      <c r="M9421" s="58">
        <v>0</v>
      </c>
      <c r="O9421" s="26">
        <v>9412</v>
      </c>
      <c r="P9421" s="58">
        <v>0</v>
      </c>
    </row>
    <row r="9422" spans="12:16" x14ac:dyDescent="0.3">
      <c r="L9422" s="26">
        <v>9413</v>
      </c>
      <c r="M9422" s="58">
        <v>9596571.5124969576</v>
      </c>
      <c r="O9422" s="26">
        <v>9413</v>
      </c>
      <c r="P9422" s="58">
        <v>9596571.5124969576</v>
      </c>
    </row>
    <row r="9423" spans="12:16" x14ac:dyDescent="0.3">
      <c r="L9423" s="26">
        <v>9414</v>
      </c>
      <c r="M9423" s="58">
        <v>12244775.887631459</v>
      </c>
      <c r="O9423" s="26">
        <v>9414</v>
      </c>
      <c r="P9423" s="58">
        <v>12244775.887631459</v>
      </c>
    </row>
    <row r="9424" spans="12:16" x14ac:dyDescent="0.3">
      <c r="L9424" s="26">
        <v>9415</v>
      </c>
      <c r="M9424" s="58">
        <v>0</v>
      </c>
      <c r="O9424" s="26">
        <v>9415</v>
      </c>
      <c r="P9424" s="58">
        <v>0</v>
      </c>
    </row>
    <row r="9425" spans="12:16" x14ac:dyDescent="0.3">
      <c r="L9425" s="26">
        <v>9416</v>
      </c>
      <c r="M9425" s="58">
        <v>0</v>
      </c>
      <c r="O9425" s="26">
        <v>9416</v>
      </c>
      <c r="P9425" s="58">
        <v>0</v>
      </c>
    </row>
    <row r="9426" spans="12:16" x14ac:dyDescent="0.3">
      <c r="L9426" s="26">
        <v>9417</v>
      </c>
      <c r="M9426" s="58">
        <v>39873223.679615676</v>
      </c>
      <c r="O9426" s="26">
        <v>9417</v>
      </c>
      <c r="P9426" s="58">
        <v>26756174.506519571</v>
      </c>
    </row>
    <row r="9427" spans="12:16" x14ac:dyDescent="0.3">
      <c r="L9427" s="26">
        <v>9418</v>
      </c>
      <c r="M9427" s="58">
        <v>6407875.8004798833</v>
      </c>
      <c r="O9427" s="26">
        <v>9418</v>
      </c>
      <c r="P9427" s="58">
        <v>6407875.8004798833</v>
      </c>
    </row>
    <row r="9428" spans="12:16" x14ac:dyDescent="0.3">
      <c r="L9428" s="26">
        <v>9419</v>
      </c>
      <c r="M9428" s="58">
        <v>23054603.095890913</v>
      </c>
      <c r="O9428" s="26">
        <v>9419</v>
      </c>
      <c r="P9428" s="58">
        <v>23054603.095890913</v>
      </c>
    </row>
    <row r="9429" spans="12:16" x14ac:dyDescent="0.3">
      <c r="L9429" s="26">
        <v>9420</v>
      </c>
      <c r="M9429" s="58">
        <v>0</v>
      </c>
      <c r="O9429" s="26">
        <v>9420</v>
      </c>
      <c r="P9429" s="58">
        <v>0</v>
      </c>
    </row>
    <row r="9430" spans="12:16" x14ac:dyDescent="0.3">
      <c r="L9430" s="26">
        <v>9421</v>
      </c>
      <c r="M9430" s="58">
        <v>14097992.219961645</v>
      </c>
      <c r="O9430" s="26">
        <v>9421</v>
      </c>
      <c r="P9430" s="58">
        <v>14097992.219961645</v>
      </c>
    </row>
    <row r="9431" spans="12:16" x14ac:dyDescent="0.3">
      <c r="L9431" s="26">
        <v>9422</v>
      </c>
      <c r="M9431" s="58">
        <v>0</v>
      </c>
      <c r="O9431" s="26">
        <v>9422</v>
      </c>
      <c r="P9431" s="58">
        <v>0</v>
      </c>
    </row>
    <row r="9432" spans="12:16" x14ac:dyDescent="0.3">
      <c r="L9432" s="26">
        <v>9423</v>
      </c>
      <c r="M9432" s="58">
        <v>31725132.399399202</v>
      </c>
      <c r="O9432" s="26">
        <v>9423</v>
      </c>
      <c r="P9432" s="58">
        <v>31725132.399399202</v>
      </c>
    </row>
    <row r="9433" spans="12:16" x14ac:dyDescent="0.3">
      <c r="L9433" s="26">
        <v>9424</v>
      </c>
      <c r="M9433" s="58">
        <v>0</v>
      </c>
      <c r="O9433" s="26">
        <v>9424</v>
      </c>
      <c r="P9433" s="58">
        <v>0</v>
      </c>
    </row>
    <row r="9434" spans="12:16" x14ac:dyDescent="0.3">
      <c r="L9434" s="26">
        <v>9425</v>
      </c>
      <c r="M9434" s="58">
        <v>7433858.6555397809</v>
      </c>
      <c r="O9434" s="26">
        <v>9425</v>
      </c>
      <c r="P9434" s="58">
        <v>7433858.6555397809</v>
      </c>
    </row>
    <row r="9435" spans="12:16" x14ac:dyDescent="0.3">
      <c r="L9435" s="26">
        <v>9426</v>
      </c>
      <c r="M9435" s="58">
        <v>0</v>
      </c>
      <c r="O9435" s="26">
        <v>9426</v>
      </c>
      <c r="P9435" s="58">
        <v>0</v>
      </c>
    </row>
    <row r="9436" spans="12:16" x14ac:dyDescent="0.3">
      <c r="L9436" s="26">
        <v>9427</v>
      </c>
      <c r="M9436" s="58">
        <v>8695100.9463344663</v>
      </c>
      <c r="O9436" s="26">
        <v>9427</v>
      </c>
      <c r="P9436" s="58">
        <v>8695100.9463344663</v>
      </c>
    </row>
    <row r="9437" spans="12:16" x14ac:dyDescent="0.3">
      <c r="L9437" s="26">
        <v>9428</v>
      </c>
      <c r="M9437" s="58">
        <v>23767807.823079947</v>
      </c>
      <c r="O9437" s="26">
        <v>9428</v>
      </c>
      <c r="P9437" s="58">
        <v>6361416.8240043269</v>
      </c>
    </row>
    <row r="9438" spans="12:16" x14ac:dyDescent="0.3">
      <c r="L9438" s="26">
        <v>9429</v>
      </c>
      <c r="M9438" s="58">
        <v>0</v>
      </c>
      <c r="O9438" s="26">
        <v>9429</v>
      </c>
      <c r="P9438" s="58">
        <v>0</v>
      </c>
    </row>
    <row r="9439" spans="12:16" x14ac:dyDescent="0.3">
      <c r="L9439" s="26">
        <v>9430</v>
      </c>
      <c r="M9439" s="58">
        <v>0</v>
      </c>
      <c r="O9439" s="26">
        <v>9430</v>
      </c>
      <c r="P9439" s="58">
        <v>0</v>
      </c>
    </row>
    <row r="9440" spans="12:16" x14ac:dyDescent="0.3">
      <c r="L9440" s="26">
        <v>9431</v>
      </c>
      <c r="M9440" s="58">
        <v>9165492.8217774853</v>
      </c>
      <c r="O9440" s="26">
        <v>9431</v>
      </c>
      <c r="P9440" s="58">
        <v>9165492.8217774853</v>
      </c>
    </row>
    <row r="9441" spans="12:16" x14ac:dyDescent="0.3">
      <c r="L9441" s="26">
        <v>9432</v>
      </c>
      <c r="M9441" s="58">
        <v>25536233.363655005</v>
      </c>
      <c r="O9441" s="26">
        <v>9432</v>
      </c>
      <c r="P9441" s="58">
        <v>25536233.363655005</v>
      </c>
    </row>
    <row r="9442" spans="12:16" x14ac:dyDescent="0.3">
      <c r="L9442" s="26">
        <v>9433</v>
      </c>
      <c r="M9442" s="58">
        <v>23250209.622273669</v>
      </c>
      <c r="O9442" s="26">
        <v>9433</v>
      </c>
      <c r="P9442" s="58">
        <v>23250209.622273669</v>
      </c>
    </row>
    <row r="9443" spans="12:16" x14ac:dyDescent="0.3">
      <c r="L9443" s="26">
        <v>9434</v>
      </c>
      <c r="M9443" s="58">
        <v>0</v>
      </c>
      <c r="O9443" s="26">
        <v>9434</v>
      </c>
      <c r="P9443" s="58">
        <v>0</v>
      </c>
    </row>
    <row r="9444" spans="12:16" x14ac:dyDescent="0.3">
      <c r="L9444" s="26">
        <v>9435</v>
      </c>
      <c r="M9444" s="58">
        <v>10318785.150083102</v>
      </c>
      <c r="O9444" s="26">
        <v>9435</v>
      </c>
      <c r="P9444" s="58">
        <v>10318785.150083102</v>
      </c>
    </row>
    <row r="9445" spans="12:16" x14ac:dyDescent="0.3">
      <c r="L9445" s="26">
        <v>9436</v>
      </c>
      <c r="M9445" s="58">
        <v>0</v>
      </c>
      <c r="O9445" s="26">
        <v>9436</v>
      </c>
      <c r="P9445" s="58">
        <v>0</v>
      </c>
    </row>
    <row r="9446" spans="12:16" x14ac:dyDescent="0.3">
      <c r="L9446" s="26">
        <v>9437</v>
      </c>
      <c r="M9446" s="58">
        <v>11028607.306800315</v>
      </c>
      <c r="O9446" s="26">
        <v>9437</v>
      </c>
      <c r="P9446" s="58">
        <v>11028607.306800315</v>
      </c>
    </row>
    <row r="9447" spans="12:16" x14ac:dyDescent="0.3">
      <c r="L9447" s="26">
        <v>9438</v>
      </c>
      <c r="M9447" s="58">
        <v>0</v>
      </c>
      <c r="O9447" s="26">
        <v>9438</v>
      </c>
      <c r="P9447" s="58">
        <v>0</v>
      </c>
    </row>
    <row r="9448" spans="12:16" x14ac:dyDescent="0.3">
      <c r="L9448" s="26">
        <v>9439</v>
      </c>
      <c r="M9448" s="58">
        <v>20485164.199039955</v>
      </c>
      <c r="O9448" s="26">
        <v>9439</v>
      </c>
      <c r="P9448" s="58">
        <v>20485164.199039955</v>
      </c>
    </row>
    <row r="9449" spans="12:16" x14ac:dyDescent="0.3">
      <c r="L9449" s="26">
        <v>9440</v>
      </c>
      <c r="M9449" s="58">
        <v>25760664.405354239</v>
      </c>
      <c r="O9449" s="26">
        <v>9440</v>
      </c>
      <c r="P9449" s="58">
        <v>25760664.405354239</v>
      </c>
    </row>
    <row r="9450" spans="12:16" x14ac:dyDescent="0.3">
      <c r="L9450" s="26">
        <v>9441</v>
      </c>
      <c r="M9450" s="58">
        <v>0</v>
      </c>
      <c r="O9450" s="26">
        <v>9441</v>
      </c>
      <c r="P9450" s="58">
        <v>0</v>
      </c>
    </row>
    <row r="9451" spans="12:16" x14ac:dyDescent="0.3">
      <c r="L9451" s="26">
        <v>9442</v>
      </c>
      <c r="M9451" s="58">
        <v>0</v>
      </c>
      <c r="O9451" s="26">
        <v>9442</v>
      </c>
      <c r="P9451" s="58">
        <v>0</v>
      </c>
    </row>
    <row r="9452" spans="12:16" x14ac:dyDescent="0.3">
      <c r="L9452" s="26">
        <v>9443</v>
      </c>
      <c r="M9452" s="58">
        <v>0</v>
      </c>
      <c r="O9452" s="26">
        <v>9443</v>
      </c>
      <c r="P9452" s="58">
        <v>0</v>
      </c>
    </row>
    <row r="9453" spans="12:16" x14ac:dyDescent="0.3">
      <c r="L9453" s="26">
        <v>9444</v>
      </c>
      <c r="M9453" s="58">
        <v>24829675.158333208</v>
      </c>
      <c r="O9453" s="26">
        <v>9444</v>
      </c>
      <c r="P9453" s="58">
        <v>24829675.158333208</v>
      </c>
    </row>
    <row r="9454" spans="12:16" x14ac:dyDescent="0.3">
      <c r="L9454" s="26">
        <v>9445</v>
      </c>
      <c r="M9454" s="58">
        <v>0</v>
      </c>
      <c r="O9454" s="26">
        <v>9445</v>
      </c>
      <c r="P9454" s="58">
        <v>0</v>
      </c>
    </row>
    <row r="9455" spans="12:16" x14ac:dyDescent="0.3">
      <c r="L9455" s="26">
        <v>9446</v>
      </c>
      <c r="M9455" s="58">
        <v>34347917.445595875</v>
      </c>
      <c r="O9455" s="26">
        <v>9446</v>
      </c>
      <c r="P9455" s="58">
        <v>34347917.445595875</v>
      </c>
    </row>
    <row r="9456" spans="12:16" x14ac:dyDescent="0.3">
      <c r="L9456" s="26">
        <v>9447</v>
      </c>
      <c r="M9456" s="58">
        <v>0</v>
      </c>
      <c r="O9456" s="26">
        <v>9447</v>
      </c>
      <c r="P9456" s="58">
        <v>0</v>
      </c>
    </row>
    <row r="9457" spans="12:16" x14ac:dyDescent="0.3">
      <c r="L9457" s="26">
        <v>9448</v>
      </c>
      <c r="M9457" s="58">
        <v>0</v>
      </c>
      <c r="O9457" s="26">
        <v>9448</v>
      </c>
      <c r="P9457" s="58">
        <v>0</v>
      </c>
    </row>
    <row r="9458" spans="12:16" x14ac:dyDescent="0.3">
      <c r="L9458" s="26">
        <v>9449</v>
      </c>
      <c r="M9458" s="58">
        <v>12735788.611936308</v>
      </c>
      <c r="O9458" s="26">
        <v>9449</v>
      </c>
      <c r="P9458" s="58">
        <v>0</v>
      </c>
    </row>
    <row r="9459" spans="12:16" x14ac:dyDescent="0.3">
      <c r="L9459" s="26">
        <v>9450</v>
      </c>
      <c r="M9459" s="58">
        <v>0</v>
      </c>
      <c r="O9459" s="26">
        <v>9450</v>
      </c>
      <c r="P9459" s="58">
        <v>0</v>
      </c>
    </row>
    <row r="9460" spans="12:16" x14ac:dyDescent="0.3">
      <c r="L9460" s="26">
        <v>9451</v>
      </c>
      <c r="M9460" s="58">
        <v>0</v>
      </c>
      <c r="O9460" s="26">
        <v>9451</v>
      </c>
      <c r="P9460" s="58">
        <v>0</v>
      </c>
    </row>
    <row r="9461" spans="12:16" x14ac:dyDescent="0.3">
      <c r="L9461" s="26">
        <v>9452</v>
      </c>
      <c r="M9461" s="58">
        <v>0</v>
      </c>
      <c r="O9461" s="26">
        <v>9452</v>
      </c>
      <c r="P9461" s="58">
        <v>0</v>
      </c>
    </row>
    <row r="9462" spans="12:16" x14ac:dyDescent="0.3">
      <c r="L9462" s="26">
        <v>9453</v>
      </c>
      <c r="M9462" s="58">
        <v>32535818.269499466</v>
      </c>
      <c r="O9462" s="26">
        <v>9453</v>
      </c>
      <c r="P9462" s="58">
        <v>32535818.269499466</v>
      </c>
    </row>
    <row r="9463" spans="12:16" x14ac:dyDescent="0.3">
      <c r="L9463" s="26">
        <v>9454</v>
      </c>
      <c r="M9463" s="58">
        <v>15817975.114734419</v>
      </c>
      <c r="O9463" s="26">
        <v>9454</v>
      </c>
      <c r="P9463" s="58">
        <v>0</v>
      </c>
    </row>
    <row r="9464" spans="12:16" x14ac:dyDescent="0.3">
      <c r="L9464" s="26">
        <v>9455</v>
      </c>
      <c r="M9464" s="58">
        <v>4748712.8583975965</v>
      </c>
      <c r="O9464" s="26">
        <v>9455</v>
      </c>
      <c r="P9464" s="58">
        <v>4748712.8583975965</v>
      </c>
    </row>
    <row r="9465" spans="12:16" x14ac:dyDescent="0.3">
      <c r="L9465" s="26">
        <v>9456</v>
      </c>
      <c r="M9465" s="58">
        <v>0</v>
      </c>
      <c r="O9465" s="26">
        <v>9456</v>
      </c>
      <c r="P9465" s="58">
        <v>0</v>
      </c>
    </row>
    <row r="9466" spans="12:16" x14ac:dyDescent="0.3">
      <c r="L9466" s="26">
        <v>9457</v>
      </c>
      <c r="M9466" s="58">
        <v>0</v>
      </c>
      <c r="O9466" s="26">
        <v>9457</v>
      </c>
      <c r="P9466" s="58">
        <v>0</v>
      </c>
    </row>
    <row r="9467" spans="12:16" x14ac:dyDescent="0.3">
      <c r="L9467" s="26">
        <v>9458</v>
      </c>
      <c r="M9467" s="58">
        <v>25270995.934250336</v>
      </c>
      <c r="O9467" s="26">
        <v>9458</v>
      </c>
      <c r="P9467" s="58">
        <v>25270995.934250336</v>
      </c>
    </row>
    <row r="9468" spans="12:16" x14ac:dyDescent="0.3">
      <c r="L9468" s="26">
        <v>9459</v>
      </c>
      <c r="M9468" s="58">
        <v>0</v>
      </c>
      <c r="O9468" s="26">
        <v>9459</v>
      </c>
      <c r="P9468" s="58">
        <v>0</v>
      </c>
    </row>
    <row r="9469" spans="12:16" x14ac:dyDescent="0.3">
      <c r="L9469" s="26">
        <v>9460</v>
      </c>
      <c r="M9469" s="58">
        <v>0</v>
      </c>
      <c r="O9469" s="26">
        <v>9460</v>
      </c>
      <c r="P9469" s="58">
        <v>0</v>
      </c>
    </row>
    <row r="9470" spans="12:16" x14ac:dyDescent="0.3">
      <c r="L9470" s="26">
        <v>9461</v>
      </c>
      <c r="M9470" s="58">
        <v>0</v>
      </c>
      <c r="O9470" s="26">
        <v>9461</v>
      </c>
      <c r="P9470" s="58">
        <v>0</v>
      </c>
    </row>
    <row r="9471" spans="12:16" x14ac:dyDescent="0.3">
      <c r="L9471" s="26">
        <v>9462</v>
      </c>
      <c r="M9471" s="58">
        <v>11469368.678637318</v>
      </c>
      <c r="O9471" s="26">
        <v>9462</v>
      </c>
      <c r="P9471" s="58">
        <v>11469368.678637318</v>
      </c>
    </row>
    <row r="9472" spans="12:16" x14ac:dyDescent="0.3">
      <c r="L9472" s="26">
        <v>9463</v>
      </c>
      <c r="M9472" s="58">
        <v>0</v>
      </c>
      <c r="O9472" s="26">
        <v>9463</v>
      </c>
      <c r="P9472" s="58">
        <v>0</v>
      </c>
    </row>
    <row r="9473" spans="12:16" x14ac:dyDescent="0.3">
      <c r="L9473" s="26">
        <v>9464</v>
      </c>
      <c r="M9473" s="58">
        <v>8058677.411707174</v>
      </c>
      <c r="O9473" s="26">
        <v>9464</v>
      </c>
      <c r="P9473" s="58">
        <v>0</v>
      </c>
    </row>
    <row r="9474" spans="12:16" x14ac:dyDescent="0.3">
      <c r="L9474" s="26">
        <v>9465</v>
      </c>
      <c r="M9474" s="58">
        <v>0</v>
      </c>
      <c r="O9474" s="26">
        <v>9465</v>
      </c>
      <c r="P9474" s="58">
        <v>0</v>
      </c>
    </row>
    <row r="9475" spans="12:16" x14ac:dyDescent="0.3">
      <c r="L9475" s="26">
        <v>9466</v>
      </c>
      <c r="M9475" s="58">
        <v>21617317.59137024</v>
      </c>
      <c r="O9475" s="26">
        <v>9466</v>
      </c>
      <c r="P9475" s="58">
        <v>0</v>
      </c>
    </row>
    <row r="9476" spans="12:16" x14ac:dyDescent="0.3">
      <c r="L9476" s="26">
        <v>9467</v>
      </c>
      <c r="M9476" s="58">
        <v>0</v>
      </c>
      <c r="O9476" s="26">
        <v>9467</v>
      </c>
      <c r="P9476" s="58">
        <v>0</v>
      </c>
    </row>
    <row r="9477" spans="12:16" x14ac:dyDescent="0.3">
      <c r="L9477" s="26">
        <v>9468</v>
      </c>
      <c r="M9477" s="58">
        <v>18978558.082719427</v>
      </c>
      <c r="O9477" s="26">
        <v>9468</v>
      </c>
      <c r="P9477" s="58">
        <v>18978558.082719427</v>
      </c>
    </row>
    <row r="9478" spans="12:16" x14ac:dyDescent="0.3">
      <c r="L9478" s="26">
        <v>9469</v>
      </c>
      <c r="M9478" s="58">
        <v>24445547.39179958</v>
      </c>
      <c r="O9478" s="26">
        <v>9469</v>
      </c>
      <c r="P9478" s="58">
        <v>24445547.39179958</v>
      </c>
    </row>
    <row r="9479" spans="12:16" x14ac:dyDescent="0.3">
      <c r="L9479" s="26">
        <v>9470</v>
      </c>
      <c r="M9479" s="58">
        <v>15388385.945931856</v>
      </c>
      <c r="O9479" s="26">
        <v>9470</v>
      </c>
      <c r="P9479" s="58">
        <v>15388385.945931856</v>
      </c>
    </row>
    <row r="9480" spans="12:16" x14ac:dyDescent="0.3">
      <c r="L9480" s="26">
        <v>9471</v>
      </c>
      <c r="M9480" s="58">
        <v>0</v>
      </c>
      <c r="O9480" s="26">
        <v>9471</v>
      </c>
      <c r="P9480" s="58">
        <v>0</v>
      </c>
    </row>
    <row r="9481" spans="12:16" x14ac:dyDescent="0.3">
      <c r="L9481" s="26">
        <v>9472</v>
      </c>
      <c r="M9481" s="58">
        <v>0</v>
      </c>
      <c r="O9481" s="26">
        <v>9472</v>
      </c>
      <c r="P9481" s="58">
        <v>0</v>
      </c>
    </row>
    <row r="9482" spans="12:16" x14ac:dyDescent="0.3">
      <c r="L9482" s="26">
        <v>9473</v>
      </c>
      <c r="M9482" s="58">
        <v>0</v>
      </c>
      <c r="O9482" s="26">
        <v>9473</v>
      </c>
      <c r="P9482" s="58">
        <v>0</v>
      </c>
    </row>
    <row r="9483" spans="12:16" x14ac:dyDescent="0.3">
      <c r="L9483" s="26">
        <v>9474</v>
      </c>
      <c r="M9483" s="58">
        <v>37380907.677533999</v>
      </c>
      <c r="O9483" s="26">
        <v>9474</v>
      </c>
      <c r="P9483" s="58">
        <v>37380907.677533999</v>
      </c>
    </row>
    <row r="9484" spans="12:16" x14ac:dyDescent="0.3">
      <c r="L9484" s="26">
        <v>9475</v>
      </c>
      <c r="M9484" s="58">
        <v>0</v>
      </c>
      <c r="O9484" s="26">
        <v>9475</v>
      </c>
      <c r="P9484" s="58">
        <v>0</v>
      </c>
    </row>
    <row r="9485" spans="12:16" x14ac:dyDescent="0.3">
      <c r="L9485" s="26">
        <v>9476</v>
      </c>
      <c r="M9485" s="58">
        <v>7745715.8221233627</v>
      </c>
      <c r="O9485" s="26">
        <v>9476</v>
      </c>
      <c r="P9485" s="58">
        <v>7745715.8221233627</v>
      </c>
    </row>
    <row r="9486" spans="12:16" x14ac:dyDescent="0.3">
      <c r="L9486" s="26">
        <v>9477</v>
      </c>
      <c r="M9486" s="58">
        <v>26602443.078143679</v>
      </c>
      <c r="O9486" s="26">
        <v>9477</v>
      </c>
      <c r="P9486" s="58">
        <v>26602443.078143679</v>
      </c>
    </row>
    <row r="9487" spans="12:16" x14ac:dyDescent="0.3">
      <c r="L9487" s="26">
        <v>9478</v>
      </c>
      <c r="M9487" s="58">
        <v>0</v>
      </c>
      <c r="O9487" s="26">
        <v>9478</v>
      </c>
      <c r="P9487" s="58">
        <v>0</v>
      </c>
    </row>
    <row r="9488" spans="12:16" x14ac:dyDescent="0.3">
      <c r="L9488" s="26">
        <v>9479</v>
      </c>
      <c r="M9488" s="58">
        <v>5800078.4558785455</v>
      </c>
      <c r="O9488" s="26">
        <v>9479</v>
      </c>
      <c r="P9488" s="58">
        <v>5800078.4558785455</v>
      </c>
    </row>
    <row r="9489" spans="12:16" x14ac:dyDescent="0.3">
      <c r="L9489" s="26">
        <v>9480</v>
      </c>
      <c r="M9489" s="58">
        <v>58440016.361484371</v>
      </c>
      <c r="O9489" s="26">
        <v>9480</v>
      </c>
      <c r="P9489" s="58">
        <v>30865904.839752197</v>
      </c>
    </row>
    <row r="9490" spans="12:16" x14ac:dyDescent="0.3">
      <c r="L9490" s="26">
        <v>9481</v>
      </c>
      <c r="M9490" s="58">
        <v>0</v>
      </c>
      <c r="O9490" s="26">
        <v>9481</v>
      </c>
      <c r="P9490" s="58">
        <v>0</v>
      </c>
    </row>
    <row r="9491" spans="12:16" x14ac:dyDescent="0.3">
      <c r="L9491" s="26">
        <v>9482</v>
      </c>
      <c r="M9491" s="58">
        <v>30575860.692757133</v>
      </c>
      <c r="O9491" s="26">
        <v>9482</v>
      </c>
      <c r="P9491" s="58">
        <v>30575860.692757133</v>
      </c>
    </row>
    <row r="9492" spans="12:16" x14ac:dyDescent="0.3">
      <c r="L9492" s="26">
        <v>9483</v>
      </c>
      <c r="M9492" s="58">
        <v>5988292.0710955486</v>
      </c>
      <c r="O9492" s="26">
        <v>9483</v>
      </c>
      <c r="P9492" s="58">
        <v>5988292.0710955486</v>
      </c>
    </row>
    <row r="9493" spans="12:16" x14ac:dyDescent="0.3">
      <c r="L9493" s="26">
        <v>9484</v>
      </c>
      <c r="M9493" s="58">
        <v>0</v>
      </c>
      <c r="O9493" s="26">
        <v>9484</v>
      </c>
      <c r="P9493" s="58">
        <v>0</v>
      </c>
    </row>
    <row r="9494" spans="12:16" x14ac:dyDescent="0.3">
      <c r="L9494" s="26">
        <v>9485</v>
      </c>
      <c r="M9494" s="58">
        <v>23065016.274833109</v>
      </c>
      <c r="O9494" s="26">
        <v>9485</v>
      </c>
      <c r="P9494" s="58">
        <v>23065016.274833109</v>
      </c>
    </row>
    <row r="9495" spans="12:16" x14ac:dyDescent="0.3">
      <c r="L9495" s="26">
        <v>9486</v>
      </c>
      <c r="M9495" s="58">
        <v>0</v>
      </c>
      <c r="O9495" s="26">
        <v>9486</v>
      </c>
      <c r="P9495" s="58">
        <v>0</v>
      </c>
    </row>
    <row r="9496" spans="12:16" x14ac:dyDescent="0.3">
      <c r="L9496" s="26">
        <v>9487</v>
      </c>
      <c r="M9496" s="58">
        <v>0</v>
      </c>
      <c r="O9496" s="26">
        <v>9487</v>
      </c>
      <c r="P9496" s="58">
        <v>0</v>
      </c>
    </row>
    <row r="9497" spans="12:16" x14ac:dyDescent="0.3">
      <c r="L9497" s="26">
        <v>9488</v>
      </c>
      <c r="M9497" s="58">
        <v>23232949.985079814</v>
      </c>
      <c r="O9497" s="26">
        <v>9488</v>
      </c>
      <c r="P9497" s="58">
        <v>23232949.985079814</v>
      </c>
    </row>
    <row r="9498" spans="12:16" x14ac:dyDescent="0.3">
      <c r="L9498" s="26">
        <v>9489</v>
      </c>
      <c r="M9498" s="58">
        <v>15631672.09948401</v>
      </c>
      <c r="O9498" s="26">
        <v>9489</v>
      </c>
      <c r="P9498" s="58">
        <v>15631672.09948401</v>
      </c>
    </row>
    <row r="9499" spans="12:16" x14ac:dyDescent="0.3">
      <c r="L9499" s="26">
        <v>9490</v>
      </c>
      <c r="M9499" s="58">
        <v>0</v>
      </c>
      <c r="O9499" s="26">
        <v>9490</v>
      </c>
      <c r="P9499" s="58">
        <v>0</v>
      </c>
    </row>
    <row r="9500" spans="12:16" x14ac:dyDescent="0.3">
      <c r="L9500" s="26">
        <v>9491</v>
      </c>
      <c r="M9500" s="58">
        <v>6188092.5844062297</v>
      </c>
      <c r="O9500" s="26">
        <v>9491</v>
      </c>
      <c r="P9500" s="58">
        <v>6188092.5844062297</v>
      </c>
    </row>
    <row r="9501" spans="12:16" x14ac:dyDescent="0.3">
      <c r="L9501" s="26">
        <v>9492</v>
      </c>
      <c r="M9501" s="58">
        <v>7981377.9787215833</v>
      </c>
      <c r="O9501" s="26">
        <v>9492</v>
      </c>
      <c r="P9501" s="58">
        <v>7981377.9787215833</v>
      </c>
    </row>
    <row r="9502" spans="12:16" x14ac:dyDescent="0.3">
      <c r="L9502" s="26">
        <v>9493</v>
      </c>
      <c r="M9502" s="58">
        <v>0</v>
      </c>
      <c r="O9502" s="26">
        <v>9493</v>
      </c>
      <c r="P9502" s="58">
        <v>0</v>
      </c>
    </row>
    <row r="9503" spans="12:16" x14ac:dyDescent="0.3">
      <c r="L9503" s="26">
        <v>9494</v>
      </c>
      <c r="M9503" s="58">
        <v>8465288.015090378</v>
      </c>
      <c r="O9503" s="26">
        <v>9494</v>
      </c>
      <c r="P9503" s="58">
        <v>0</v>
      </c>
    </row>
    <row r="9504" spans="12:16" x14ac:dyDescent="0.3">
      <c r="L9504" s="26">
        <v>9495</v>
      </c>
      <c r="M9504" s="58">
        <v>0</v>
      </c>
      <c r="O9504" s="26">
        <v>9495</v>
      </c>
      <c r="P9504" s="58">
        <v>0</v>
      </c>
    </row>
    <row r="9505" spans="12:16" x14ac:dyDescent="0.3">
      <c r="L9505" s="26">
        <v>9496</v>
      </c>
      <c r="M9505" s="58">
        <v>32970949.759138729</v>
      </c>
      <c r="O9505" s="26">
        <v>9496</v>
      </c>
      <c r="P9505" s="58">
        <v>4784565.9099361515</v>
      </c>
    </row>
    <row r="9506" spans="12:16" x14ac:dyDescent="0.3">
      <c r="L9506" s="26">
        <v>9497</v>
      </c>
      <c r="M9506" s="58">
        <v>0</v>
      </c>
      <c r="O9506" s="26">
        <v>9497</v>
      </c>
      <c r="P9506" s="58">
        <v>0</v>
      </c>
    </row>
    <row r="9507" spans="12:16" x14ac:dyDescent="0.3">
      <c r="L9507" s="26">
        <v>9498</v>
      </c>
      <c r="M9507" s="58">
        <v>7938325.0477907918</v>
      </c>
      <c r="O9507" s="26">
        <v>9498</v>
      </c>
      <c r="P9507" s="58">
        <v>7938325.0477907918</v>
      </c>
    </row>
    <row r="9508" spans="12:16" x14ac:dyDescent="0.3">
      <c r="L9508" s="26">
        <v>9499</v>
      </c>
      <c r="M9508" s="58">
        <v>0</v>
      </c>
      <c r="O9508" s="26">
        <v>9499</v>
      </c>
      <c r="P9508" s="58">
        <v>0</v>
      </c>
    </row>
    <row r="9509" spans="12:16" x14ac:dyDescent="0.3">
      <c r="L9509" s="26">
        <v>9500</v>
      </c>
      <c r="M9509" s="58">
        <v>16101427.083487563</v>
      </c>
      <c r="O9509" s="26">
        <v>9500</v>
      </c>
      <c r="P9509" s="58">
        <v>16101427.083487563</v>
      </c>
    </row>
    <row r="9510" spans="12:16" x14ac:dyDescent="0.3">
      <c r="L9510" s="26">
        <v>9501</v>
      </c>
      <c r="M9510" s="58">
        <v>13508470.006227339</v>
      </c>
      <c r="O9510" s="26">
        <v>9501</v>
      </c>
      <c r="P9510" s="58">
        <v>13508470.006227339</v>
      </c>
    </row>
    <row r="9511" spans="12:16" x14ac:dyDescent="0.3">
      <c r="L9511" s="26">
        <v>9502</v>
      </c>
      <c r="M9511" s="58">
        <v>11631306.193139603</v>
      </c>
      <c r="O9511" s="26">
        <v>9502</v>
      </c>
      <c r="P9511" s="58">
        <v>0</v>
      </c>
    </row>
    <row r="9512" spans="12:16" x14ac:dyDescent="0.3">
      <c r="L9512" s="26">
        <v>9503</v>
      </c>
      <c r="M9512" s="58">
        <v>0</v>
      </c>
      <c r="O9512" s="26">
        <v>9503</v>
      </c>
      <c r="P9512" s="58">
        <v>0</v>
      </c>
    </row>
    <row r="9513" spans="12:16" x14ac:dyDescent="0.3">
      <c r="L9513" s="26">
        <v>9504</v>
      </c>
      <c r="M9513" s="58">
        <v>10443314.468440585</v>
      </c>
      <c r="O9513" s="26">
        <v>9504</v>
      </c>
      <c r="P9513" s="58">
        <v>10443314.468440585</v>
      </c>
    </row>
    <row r="9514" spans="12:16" x14ac:dyDescent="0.3">
      <c r="L9514" s="26">
        <v>9505</v>
      </c>
      <c r="M9514" s="58">
        <v>0</v>
      </c>
      <c r="O9514" s="26">
        <v>9505</v>
      </c>
      <c r="P9514" s="58">
        <v>0</v>
      </c>
    </row>
    <row r="9515" spans="12:16" x14ac:dyDescent="0.3">
      <c r="L9515" s="26">
        <v>9506</v>
      </c>
      <c r="M9515" s="58">
        <v>23339629.832028605</v>
      </c>
      <c r="O9515" s="26">
        <v>9506</v>
      </c>
      <c r="P9515" s="58">
        <v>23339629.832028605</v>
      </c>
    </row>
    <row r="9516" spans="12:16" x14ac:dyDescent="0.3">
      <c r="L9516" s="26">
        <v>9507</v>
      </c>
      <c r="M9516" s="58">
        <v>0</v>
      </c>
      <c r="O9516" s="26">
        <v>9507</v>
      </c>
      <c r="P9516" s="58">
        <v>0</v>
      </c>
    </row>
    <row r="9517" spans="12:16" x14ac:dyDescent="0.3">
      <c r="L9517" s="26">
        <v>9508</v>
      </c>
      <c r="M9517" s="58">
        <v>0</v>
      </c>
      <c r="O9517" s="26">
        <v>9508</v>
      </c>
      <c r="P9517" s="58">
        <v>0</v>
      </c>
    </row>
    <row r="9518" spans="12:16" x14ac:dyDescent="0.3">
      <c r="L9518" s="26">
        <v>9509</v>
      </c>
      <c r="M9518" s="58">
        <v>8457555.2144534644</v>
      </c>
      <c r="O9518" s="26">
        <v>9509</v>
      </c>
      <c r="P9518" s="58">
        <v>8457555.2144534644</v>
      </c>
    </row>
    <row r="9519" spans="12:16" x14ac:dyDescent="0.3">
      <c r="L9519" s="26">
        <v>9510</v>
      </c>
      <c r="M9519" s="58">
        <v>0</v>
      </c>
      <c r="O9519" s="26">
        <v>9510</v>
      </c>
      <c r="P9519" s="58">
        <v>0</v>
      </c>
    </row>
    <row r="9520" spans="12:16" x14ac:dyDescent="0.3">
      <c r="L9520" s="26">
        <v>9511</v>
      </c>
      <c r="M9520" s="58">
        <v>0</v>
      </c>
      <c r="O9520" s="26">
        <v>9511</v>
      </c>
      <c r="P9520" s="58">
        <v>0</v>
      </c>
    </row>
    <row r="9521" spans="12:16" x14ac:dyDescent="0.3">
      <c r="L9521" s="26">
        <v>9512</v>
      </c>
      <c r="M9521" s="58">
        <v>25792592.145696737</v>
      </c>
      <c r="O9521" s="26">
        <v>9512</v>
      </c>
      <c r="P9521" s="58">
        <v>25792592.145696737</v>
      </c>
    </row>
    <row r="9522" spans="12:16" x14ac:dyDescent="0.3">
      <c r="L9522" s="26">
        <v>9513</v>
      </c>
      <c r="M9522" s="58">
        <v>10813773.452510731</v>
      </c>
      <c r="O9522" s="26">
        <v>9513</v>
      </c>
      <c r="P9522" s="58">
        <v>0</v>
      </c>
    </row>
    <row r="9523" spans="12:16" x14ac:dyDescent="0.3">
      <c r="L9523" s="26">
        <v>9514</v>
      </c>
      <c r="M9523" s="58">
        <v>31538047.204204366</v>
      </c>
      <c r="O9523" s="26">
        <v>9514</v>
      </c>
      <c r="P9523" s="58">
        <v>23096537.844871767</v>
      </c>
    </row>
    <row r="9524" spans="12:16" x14ac:dyDescent="0.3">
      <c r="L9524" s="26">
        <v>9515</v>
      </c>
      <c r="M9524" s="58">
        <v>0</v>
      </c>
      <c r="O9524" s="26">
        <v>9515</v>
      </c>
      <c r="P9524" s="58">
        <v>0</v>
      </c>
    </row>
    <row r="9525" spans="12:16" x14ac:dyDescent="0.3">
      <c r="L9525" s="26">
        <v>9516</v>
      </c>
      <c r="M9525" s="58">
        <v>11447416.952048512</v>
      </c>
      <c r="O9525" s="26">
        <v>9516</v>
      </c>
      <c r="P9525" s="58">
        <v>11447416.952048512</v>
      </c>
    </row>
    <row r="9526" spans="12:16" x14ac:dyDescent="0.3">
      <c r="L9526" s="26">
        <v>9517</v>
      </c>
      <c r="M9526" s="58">
        <v>13276071.447894106</v>
      </c>
      <c r="O9526" s="26">
        <v>9517</v>
      </c>
      <c r="P9526" s="58">
        <v>13276071.447894106</v>
      </c>
    </row>
    <row r="9527" spans="12:16" x14ac:dyDescent="0.3">
      <c r="L9527" s="26">
        <v>9518</v>
      </c>
      <c r="M9527" s="58">
        <v>0</v>
      </c>
      <c r="O9527" s="26">
        <v>9518</v>
      </c>
      <c r="P9527" s="58">
        <v>0</v>
      </c>
    </row>
    <row r="9528" spans="12:16" x14ac:dyDescent="0.3">
      <c r="L9528" s="26">
        <v>9519</v>
      </c>
      <c r="M9528" s="58">
        <v>6520671.2506145742</v>
      </c>
      <c r="O9528" s="26">
        <v>9519</v>
      </c>
      <c r="P9528" s="58">
        <v>6520671.2506145742</v>
      </c>
    </row>
    <row r="9529" spans="12:16" x14ac:dyDescent="0.3">
      <c r="L9529" s="26">
        <v>9520</v>
      </c>
      <c r="M9529" s="58">
        <v>9730432.8979432452</v>
      </c>
      <c r="O9529" s="26">
        <v>9520</v>
      </c>
      <c r="P9529" s="58">
        <v>9730432.8979432452</v>
      </c>
    </row>
    <row r="9530" spans="12:16" x14ac:dyDescent="0.3">
      <c r="L9530" s="26">
        <v>9521</v>
      </c>
      <c r="M9530" s="58">
        <v>0</v>
      </c>
      <c r="O9530" s="26">
        <v>9521</v>
      </c>
      <c r="P9530" s="58">
        <v>0</v>
      </c>
    </row>
    <row r="9531" spans="12:16" x14ac:dyDescent="0.3">
      <c r="L9531" s="26">
        <v>9522</v>
      </c>
      <c r="M9531" s="58">
        <v>0</v>
      </c>
      <c r="O9531" s="26">
        <v>9522</v>
      </c>
      <c r="P9531" s="58">
        <v>0</v>
      </c>
    </row>
    <row r="9532" spans="12:16" x14ac:dyDescent="0.3">
      <c r="L9532" s="26">
        <v>9523</v>
      </c>
      <c r="M9532" s="58">
        <v>19137690.91212704</v>
      </c>
      <c r="O9532" s="26">
        <v>9523</v>
      </c>
      <c r="P9532" s="58">
        <v>19137690.91212704</v>
      </c>
    </row>
    <row r="9533" spans="12:16" x14ac:dyDescent="0.3">
      <c r="L9533" s="26">
        <v>9524</v>
      </c>
      <c r="M9533" s="58">
        <v>0</v>
      </c>
      <c r="O9533" s="26">
        <v>9524</v>
      </c>
      <c r="P9533" s="58">
        <v>0</v>
      </c>
    </row>
    <row r="9534" spans="12:16" x14ac:dyDescent="0.3">
      <c r="L9534" s="26">
        <v>9525</v>
      </c>
      <c r="M9534" s="58">
        <v>0</v>
      </c>
      <c r="O9534" s="26">
        <v>9525</v>
      </c>
      <c r="P9534" s="58">
        <v>0</v>
      </c>
    </row>
    <row r="9535" spans="12:16" x14ac:dyDescent="0.3">
      <c r="L9535" s="26">
        <v>9526</v>
      </c>
      <c r="M9535" s="58">
        <v>0</v>
      </c>
      <c r="O9535" s="26">
        <v>9526</v>
      </c>
      <c r="P9535" s="58">
        <v>0</v>
      </c>
    </row>
    <row r="9536" spans="12:16" x14ac:dyDescent="0.3">
      <c r="L9536" s="26">
        <v>9527</v>
      </c>
      <c r="M9536" s="58">
        <v>20879605.435057454</v>
      </c>
      <c r="O9536" s="26">
        <v>9527</v>
      </c>
      <c r="P9536" s="58">
        <v>20879605.435057454</v>
      </c>
    </row>
    <row r="9537" spans="12:16" x14ac:dyDescent="0.3">
      <c r="L9537" s="26">
        <v>9528</v>
      </c>
      <c r="M9537" s="58">
        <v>21602611.441652779</v>
      </c>
      <c r="O9537" s="26">
        <v>9528</v>
      </c>
      <c r="P9537" s="58">
        <v>21602611.441652779</v>
      </c>
    </row>
    <row r="9538" spans="12:16" x14ac:dyDescent="0.3">
      <c r="L9538" s="26">
        <v>9529</v>
      </c>
      <c r="M9538" s="58">
        <v>0</v>
      </c>
      <c r="O9538" s="26">
        <v>9529</v>
      </c>
      <c r="P9538" s="58">
        <v>0</v>
      </c>
    </row>
    <row r="9539" spans="12:16" x14ac:dyDescent="0.3">
      <c r="L9539" s="26">
        <v>9530</v>
      </c>
      <c r="M9539" s="58">
        <v>0</v>
      </c>
      <c r="O9539" s="26">
        <v>9530</v>
      </c>
      <c r="P9539" s="58">
        <v>0</v>
      </c>
    </row>
    <row r="9540" spans="12:16" x14ac:dyDescent="0.3">
      <c r="L9540" s="26">
        <v>9531</v>
      </c>
      <c r="M9540" s="58">
        <v>0</v>
      </c>
      <c r="O9540" s="26">
        <v>9531</v>
      </c>
      <c r="P9540" s="58">
        <v>0</v>
      </c>
    </row>
    <row r="9541" spans="12:16" x14ac:dyDescent="0.3">
      <c r="L9541" s="26">
        <v>9532</v>
      </c>
      <c r="M9541" s="58">
        <v>21583117.985860419</v>
      </c>
      <c r="O9541" s="26">
        <v>9532</v>
      </c>
      <c r="P9541" s="58">
        <v>10215210.281379266</v>
      </c>
    </row>
    <row r="9542" spans="12:16" x14ac:dyDescent="0.3">
      <c r="L9542" s="26">
        <v>9533</v>
      </c>
      <c r="M9542" s="58">
        <v>0</v>
      </c>
      <c r="O9542" s="26">
        <v>9533</v>
      </c>
      <c r="P9542" s="58">
        <v>0</v>
      </c>
    </row>
    <row r="9543" spans="12:16" x14ac:dyDescent="0.3">
      <c r="L9543" s="26">
        <v>9534</v>
      </c>
      <c r="M9543" s="58">
        <v>0</v>
      </c>
      <c r="O9543" s="26">
        <v>9534</v>
      </c>
      <c r="P9543" s="58">
        <v>0</v>
      </c>
    </row>
    <row r="9544" spans="12:16" x14ac:dyDescent="0.3">
      <c r="L9544" s="26">
        <v>9535</v>
      </c>
      <c r="M9544" s="58">
        <v>0</v>
      </c>
      <c r="O9544" s="26">
        <v>9535</v>
      </c>
      <c r="P9544" s="58">
        <v>0</v>
      </c>
    </row>
    <row r="9545" spans="12:16" x14ac:dyDescent="0.3">
      <c r="L9545" s="26">
        <v>9536</v>
      </c>
      <c r="M9545" s="58">
        <v>15598273.393052874</v>
      </c>
      <c r="O9545" s="26">
        <v>9536</v>
      </c>
      <c r="P9545" s="58">
        <v>15598273.393052874</v>
      </c>
    </row>
    <row r="9546" spans="12:16" x14ac:dyDescent="0.3">
      <c r="L9546" s="26">
        <v>9537</v>
      </c>
      <c r="M9546" s="58">
        <v>10753955.123701043</v>
      </c>
      <c r="O9546" s="26">
        <v>9537</v>
      </c>
      <c r="P9546" s="58">
        <v>10753955.123701043</v>
      </c>
    </row>
    <row r="9547" spans="12:16" x14ac:dyDescent="0.3">
      <c r="L9547" s="26">
        <v>9538</v>
      </c>
      <c r="M9547" s="58">
        <v>0</v>
      </c>
      <c r="O9547" s="26">
        <v>9538</v>
      </c>
      <c r="P9547" s="58">
        <v>0</v>
      </c>
    </row>
    <row r="9548" spans="12:16" x14ac:dyDescent="0.3">
      <c r="L9548" s="26">
        <v>9539</v>
      </c>
      <c r="M9548" s="58">
        <v>22892158.582911707</v>
      </c>
      <c r="O9548" s="26">
        <v>9539</v>
      </c>
      <c r="P9548" s="58">
        <v>22892158.582911707</v>
      </c>
    </row>
    <row r="9549" spans="12:16" x14ac:dyDescent="0.3">
      <c r="L9549" s="26">
        <v>9540</v>
      </c>
      <c r="M9549" s="58">
        <v>14508354.142231796</v>
      </c>
      <c r="O9549" s="26">
        <v>9540</v>
      </c>
      <c r="P9549" s="58">
        <v>14508354.142231796</v>
      </c>
    </row>
    <row r="9550" spans="12:16" x14ac:dyDescent="0.3">
      <c r="L9550" s="26">
        <v>9541</v>
      </c>
      <c r="M9550" s="58">
        <v>18331415.774871398</v>
      </c>
      <c r="O9550" s="26">
        <v>9541</v>
      </c>
      <c r="P9550" s="58">
        <v>18331415.774871398</v>
      </c>
    </row>
    <row r="9551" spans="12:16" x14ac:dyDescent="0.3">
      <c r="L9551" s="26">
        <v>9542</v>
      </c>
      <c r="M9551" s="58">
        <v>0</v>
      </c>
      <c r="O9551" s="26">
        <v>9542</v>
      </c>
      <c r="P9551" s="58">
        <v>0</v>
      </c>
    </row>
    <row r="9552" spans="12:16" x14ac:dyDescent="0.3">
      <c r="L9552" s="26">
        <v>9543</v>
      </c>
      <c r="M9552" s="58">
        <v>0</v>
      </c>
      <c r="O9552" s="26">
        <v>9543</v>
      </c>
      <c r="P9552" s="58">
        <v>0</v>
      </c>
    </row>
    <row r="9553" spans="12:16" x14ac:dyDescent="0.3">
      <c r="L9553" s="26">
        <v>9544</v>
      </c>
      <c r="M9553" s="58">
        <v>0</v>
      </c>
      <c r="O9553" s="26">
        <v>9544</v>
      </c>
      <c r="P9553" s="58">
        <v>0</v>
      </c>
    </row>
    <row r="9554" spans="12:16" x14ac:dyDescent="0.3">
      <c r="L9554" s="26">
        <v>9545</v>
      </c>
      <c r="M9554" s="58">
        <v>0</v>
      </c>
      <c r="O9554" s="26">
        <v>9545</v>
      </c>
      <c r="P9554" s="58">
        <v>0</v>
      </c>
    </row>
    <row r="9555" spans="12:16" x14ac:dyDescent="0.3">
      <c r="L9555" s="26">
        <v>9546</v>
      </c>
      <c r="M9555" s="58">
        <v>0</v>
      </c>
      <c r="O9555" s="26">
        <v>9546</v>
      </c>
      <c r="P9555" s="58">
        <v>0</v>
      </c>
    </row>
    <row r="9556" spans="12:16" x14ac:dyDescent="0.3">
      <c r="L9556" s="26">
        <v>9547</v>
      </c>
      <c r="M9556" s="58">
        <v>24212402.33331731</v>
      </c>
      <c r="O9556" s="26">
        <v>9547</v>
      </c>
      <c r="P9556" s="58">
        <v>24212402.33331731</v>
      </c>
    </row>
    <row r="9557" spans="12:16" x14ac:dyDescent="0.3">
      <c r="L9557" s="26">
        <v>9548</v>
      </c>
      <c r="M9557" s="58">
        <v>10203465.308941504</v>
      </c>
      <c r="O9557" s="26">
        <v>9548</v>
      </c>
      <c r="P9557" s="58">
        <v>10203465.308941504</v>
      </c>
    </row>
    <row r="9558" spans="12:16" x14ac:dyDescent="0.3">
      <c r="L9558" s="26">
        <v>9549</v>
      </c>
      <c r="M9558" s="58">
        <v>0</v>
      </c>
      <c r="O9558" s="26">
        <v>9549</v>
      </c>
      <c r="P9558" s="58">
        <v>0</v>
      </c>
    </row>
    <row r="9559" spans="12:16" x14ac:dyDescent="0.3">
      <c r="L9559" s="26">
        <v>9550</v>
      </c>
      <c r="M9559" s="58">
        <v>0</v>
      </c>
      <c r="O9559" s="26">
        <v>9550</v>
      </c>
      <c r="P9559" s="58">
        <v>0</v>
      </c>
    </row>
    <row r="9560" spans="12:16" x14ac:dyDescent="0.3">
      <c r="L9560" s="26">
        <v>9551</v>
      </c>
      <c r="M9560" s="58">
        <v>12627100.133461524</v>
      </c>
      <c r="O9560" s="26">
        <v>9551</v>
      </c>
      <c r="P9560" s="58">
        <v>12627100.133461524</v>
      </c>
    </row>
    <row r="9561" spans="12:16" x14ac:dyDescent="0.3">
      <c r="L9561" s="26">
        <v>9552</v>
      </c>
      <c r="M9561" s="58">
        <v>48619229.528353646</v>
      </c>
      <c r="O9561" s="26">
        <v>9552</v>
      </c>
      <c r="P9561" s="58">
        <v>26349388.296802394</v>
      </c>
    </row>
    <row r="9562" spans="12:16" x14ac:dyDescent="0.3">
      <c r="L9562" s="26">
        <v>9553</v>
      </c>
      <c r="M9562" s="58">
        <v>0</v>
      </c>
      <c r="O9562" s="26">
        <v>9553</v>
      </c>
      <c r="P9562" s="58">
        <v>0</v>
      </c>
    </row>
    <row r="9563" spans="12:16" x14ac:dyDescent="0.3">
      <c r="L9563" s="26">
        <v>9554</v>
      </c>
      <c r="M9563" s="58">
        <v>0</v>
      </c>
      <c r="O9563" s="26">
        <v>9554</v>
      </c>
      <c r="P9563" s="58">
        <v>0</v>
      </c>
    </row>
    <row r="9564" spans="12:16" x14ac:dyDescent="0.3">
      <c r="L9564" s="26">
        <v>9555</v>
      </c>
      <c r="M9564" s="58">
        <v>0</v>
      </c>
      <c r="O9564" s="26">
        <v>9555</v>
      </c>
      <c r="P9564" s="58">
        <v>0</v>
      </c>
    </row>
    <row r="9565" spans="12:16" x14ac:dyDescent="0.3">
      <c r="L9565" s="26">
        <v>9556</v>
      </c>
      <c r="M9565" s="58">
        <v>0</v>
      </c>
      <c r="O9565" s="26">
        <v>9556</v>
      </c>
      <c r="P9565" s="58">
        <v>0</v>
      </c>
    </row>
    <row r="9566" spans="12:16" x14ac:dyDescent="0.3">
      <c r="L9566" s="26">
        <v>9557</v>
      </c>
      <c r="M9566" s="58">
        <v>0</v>
      </c>
      <c r="O9566" s="26">
        <v>9557</v>
      </c>
      <c r="P9566" s="58">
        <v>0</v>
      </c>
    </row>
    <row r="9567" spans="12:16" x14ac:dyDescent="0.3">
      <c r="L9567" s="26">
        <v>9558</v>
      </c>
      <c r="M9567" s="58">
        <v>0</v>
      </c>
      <c r="O9567" s="26">
        <v>9558</v>
      </c>
      <c r="P9567" s="58">
        <v>0</v>
      </c>
    </row>
    <row r="9568" spans="12:16" x14ac:dyDescent="0.3">
      <c r="L9568" s="26">
        <v>9559</v>
      </c>
      <c r="M9568" s="58">
        <v>0</v>
      </c>
      <c r="O9568" s="26">
        <v>9559</v>
      </c>
      <c r="P9568" s="58">
        <v>0</v>
      </c>
    </row>
    <row r="9569" spans="12:16" x14ac:dyDescent="0.3">
      <c r="L9569" s="26">
        <v>9560</v>
      </c>
      <c r="M9569" s="58">
        <v>10162749.470862567</v>
      </c>
      <c r="O9569" s="26">
        <v>9560</v>
      </c>
      <c r="P9569" s="58">
        <v>10162749.470862567</v>
      </c>
    </row>
    <row r="9570" spans="12:16" x14ac:dyDescent="0.3">
      <c r="L9570" s="26">
        <v>9561</v>
      </c>
      <c r="M9570" s="58">
        <v>0</v>
      </c>
      <c r="O9570" s="26">
        <v>9561</v>
      </c>
      <c r="P9570" s="58">
        <v>0</v>
      </c>
    </row>
    <row r="9571" spans="12:16" x14ac:dyDescent="0.3">
      <c r="L9571" s="26">
        <v>9562</v>
      </c>
      <c r="M9571" s="58">
        <v>0</v>
      </c>
      <c r="O9571" s="26">
        <v>9562</v>
      </c>
      <c r="P9571" s="58">
        <v>0</v>
      </c>
    </row>
    <row r="9572" spans="12:16" x14ac:dyDescent="0.3">
      <c r="L9572" s="26">
        <v>9563</v>
      </c>
      <c r="M9572" s="58">
        <v>0</v>
      </c>
      <c r="O9572" s="26">
        <v>9563</v>
      </c>
      <c r="P9572" s="58">
        <v>0</v>
      </c>
    </row>
    <row r="9573" spans="12:16" x14ac:dyDescent="0.3">
      <c r="L9573" s="26">
        <v>9564</v>
      </c>
      <c r="M9573" s="58">
        <v>0</v>
      </c>
      <c r="O9573" s="26">
        <v>9564</v>
      </c>
      <c r="P9573" s="58">
        <v>0</v>
      </c>
    </row>
    <row r="9574" spans="12:16" x14ac:dyDescent="0.3">
      <c r="L9574" s="26">
        <v>9565</v>
      </c>
      <c r="M9574" s="58">
        <v>14502525.711986182</v>
      </c>
      <c r="O9574" s="26">
        <v>9565</v>
      </c>
      <c r="P9574" s="58">
        <v>14502525.711986182</v>
      </c>
    </row>
    <row r="9575" spans="12:16" x14ac:dyDescent="0.3">
      <c r="L9575" s="26">
        <v>9566</v>
      </c>
      <c r="M9575" s="58">
        <v>0</v>
      </c>
      <c r="O9575" s="26">
        <v>9566</v>
      </c>
      <c r="P9575" s="58">
        <v>0</v>
      </c>
    </row>
    <row r="9576" spans="12:16" x14ac:dyDescent="0.3">
      <c r="L9576" s="26">
        <v>9567</v>
      </c>
      <c r="M9576" s="58">
        <v>0</v>
      </c>
      <c r="O9576" s="26">
        <v>9567</v>
      </c>
      <c r="P9576" s="58">
        <v>0</v>
      </c>
    </row>
    <row r="9577" spans="12:16" x14ac:dyDescent="0.3">
      <c r="L9577" s="26">
        <v>9568</v>
      </c>
      <c r="M9577" s="58">
        <v>0</v>
      </c>
      <c r="O9577" s="26">
        <v>9568</v>
      </c>
      <c r="P9577" s="58">
        <v>0</v>
      </c>
    </row>
    <row r="9578" spans="12:16" x14ac:dyDescent="0.3">
      <c r="L9578" s="26">
        <v>9569</v>
      </c>
      <c r="M9578" s="58">
        <v>0</v>
      </c>
      <c r="O9578" s="26">
        <v>9569</v>
      </c>
      <c r="P9578" s="58">
        <v>0</v>
      </c>
    </row>
    <row r="9579" spans="12:16" x14ac:dyDescent="0.3">
      <c r="L9579" s="26">
        <v>9570</v>
      </c>
      <c r="M9579" s="58">
        <v>17534573.502783619</v>
      </c>
      <c r="O9579" s="26">
        <v>9570</v>
      </c>
      <c r="P9579" s="58">
        <v>17534573.502783619</v>
      </c>
    </row>
    <row r="9580" spans="12:16" x14ac:dyDescent="0.3">
      <c r="L9580" s="26">
        <v>9571</v>
      </c>
      <c r="M9580" s="58">
        <v>0</v>
      </c>
      <c r="O9580" s="26">
        <v>9571</v>
      </c>
      <c r="P9580" s="58">
        <v>0</v>
      </c>
    </row>
    <row r="9581" spans="12:16" x14ac:dyDescent="0.3">
      <c r="L9581" s="26">
        <v>9572</v>
      </c>
      <c r="M9581" s="58">
        <v>0</v>
      </c>
      <c r="O9581" s="26">
        <v>9572</v>
      </c>
      <c r="P9581" s="58">
        <v>0</v>
      </c>
    </row>
    <row r="9582" spans="12:16" x14ac:dyDescent="0.3">
      <c r="L9582" s="26">
        <v>9573</v>
      </c>
      <c r="M9582" s="58">
        <v>5297105.5177938258</v>
      </c>
      <c r="O9582" s="26">
        <v>9573</v>
      </c>
      <c r="P9582" s="58">
        <v>5297105.5177938258</v>
      </c>
    </row>
    <row r="9583" spans="12:16" x14ac:dyDescent="0.3">
      <c r="L9583" s="26">
        <v>9574</v>
      </c>
      <c r="M9583" s="58">
        <v>0</v>
      </c>
      <c r="O9583" s="26">
        <v>9574</v>
      </c>
      <c r="P9583" s="58">
        <v>0</v>
      </c>
    </row>
    <row r="9584" spans="12:16" x14ac:dyDescent="0.3">
      <c r="L9584" s="26">
        <v>9575</v>
      </c>
      <c r="M9584" s="58">
        <v>23851201.703609508</v>
      </c>
      <c r="O9584" s="26">
        <v>9575</v>
      </c>
      <c r="P9584" s="58">
        <v>0</v>
      </c>
    </row>
    <row r="9585" spans="12:16" x14ac:dyDescent="0.3">
      <c r="L9585" s="26">
        <v>9576</v>
      </c>
      <c r="M9585" s="58">
        <v>0</v>
      </c>
      <c r="O9585" s="26">
        <v>9576</v>
      </c>
      <c r="P9585" s="58">
        <v>0</v>
      </c>
    </row>
    <row r="9586" spans="12:16" x14ac:dyDescent="0.3">
      <c r="L9586" s="26">
        <v>9577</v>
      </c>
      <c r="M9586" s="58">
        <v>32283373.542930558</v>
      </c>
      <c r="O9586" s="26">
        <v>9577</v>
      </c>
      <c r="P9586" s="58">
        <v>32283373.542930558</v>
      </c>
    </row>
    <row r="9587" spans="12:16" x14ac:dyDescent="0.3">
      <c r="L9587" s="26">
        <v>9578</v>
      </c>
      <c r="M9587" s="58">
        <v>0</v>
      </c>
      <c r="O9587" s="26">
        <v>9578</v>
      </c>
      <c r="P9587" s="58">
        <v>0</v>
      </c>
    </row>
    <row r="9588" spans="12:16" x14ac:dyDescent="0.3">
      <c r="L9588" s="26">
        <v>9579</v>
      </c>
      <c r="M9588" s="58">
        <v>0</v>
      </c>
      <c r="O9588" s="26">
        <v>9579</v>
      </c>
      <c r="P9588" s="58">
        <v>0</v>
      </c>
    </row>
    <row r="9589" spans="12:16" x14ac:dyDescent="0.3">
      <c r="L9589" s="26">
        <v>9580</v>
      </c>
      <c r="M9589" s="58">
        <v>0</v>
      </c>
      <c r="O9589" s="26">
        <v>9580</v>
      </c>
      <c r="P9589" s="58">
        <v>0</v>
      </c>
    </row>
    <row r="9590" spans="12:16" x14ac:dyDescent="0.3">
      <c r="L9590" s="26">
        <v>9581</v>
      </c>
      <c r="M9590" s="58">
        <v>0</v>
      </c>
      <c r="O9590" s="26">
        <v>9581</v>
      </c>
      <c r="P9590" s="58">
        <v>0</v>
      </c>
    </row>
    <row r="9591" spans="12:16" x14ac:dyDescent="0.3">
      <c r="L9591" s="26">
        <v>9582</v>
      </c>
      <c r="M9591" s="58">
        <v>14505709.784843335</v>
      </c>
      <c r="O9591" s="26">
        <v>9582</v>
      </c>
      <c r="P9591" s="58">
        <v>0</v>
      </c>
    </row>
    <row r="9592" spans="12:16" x14ac:dyDescent="0.3">
      <c r="L9592" s="26">
        <v>9583</v>
      </c>
      <c r="M9592" s="58">
        <v>0</v>
      </c>
      <c r="O9592" s="26">
        <v>9583</v>
      </c>
      <c r="P9592" s="58">
        <v>0</v>
      </c>
    </row>
    <row r="9593" spans="12:16" x14ac:dyDescent="0.3">
      <c r="L9593" s="26">
        <v>9584</v>
      </c>
      <c r="M9593" s="58">
        <v>0</v>
      </c>
      <c r="O9593" s="26">
        <v>9584</v>
      </c>
      <c r="P9593" s="58">
        <v>0</v>
      </c>
    </row>
    <row r="9594" spans="12:16" x14ac:dyDescent="0.3">
      <c r="L9594" s="26">
        <v>9585</v>
      </c>
      <c r="M9594" s="58">
        <v>0</v>
      </c>
      <c r="O9594" s="26">
        <v>9585</v>
      </c>
      <c r="P9594" s="58">
        <v>0</v>
      </c>
    </row>
    <row r="9595" spans="12:16" x14ac:dyDescent="0.3">
      <c r="L9595" s="26">
        <v>9586</v>
      </c>
      <c r="M9595" s="58">
        <v>33594170.38802395</v>
      </c>
      <c r="O9595" s="26">
        <v>9586</v>
      </c>
      <c r="P9595" s="58">
        <v>33594170.38802395</v>
      </c>
    </row>
    <row r="9596" spans="12:16" x14ac:dyDescent="0.3">
      <c r="L9596" s="26">
        <v>9587</v>
      </c>
      <c r="M9596" s="58">
        <v>0</v>
      </c>
      <c r="O9596" s="26">
        <v>9587</v>
      </c>
      <c r="P9596" s="58">
        <v>0</v>
      </c>
    </row>
    <row r="9597" spans="12:16" x14ac:dyDescent="0.3">
      <c r="L9597" s="26">
        <v>9588</v>
      </c>
      <c r="M9597" s="58">
        <v>18668069.842548016</v>
      </c>
      <c r="O9597" s="26">
        <v>9588</v>
      </c>
      <c r="P9597" s="58">
        <v>0</v>
      </c>
    </row>
    <row r="9598" spans="12:16" x14ac:dyDescent="0.3">
      <c r="L9598" s="26">
        <v>9589</v>
      </c>
      <c r="M9598" s="58">
        <v>0</v>
      </c>
      <c r="O9598" s="26">
        <v>9589</v>
      </c>
      <c r="P9598" s="58">
        <v>0</v>
      </c>
    </row>
    <row r="9599" spans="12:16" x14ac:dyDescent="0.3">
      <c r="L9599" s="26">
        <v>9590</v>
      </c>
      <c r="M9599" s="58">
        <v>0</v>
      </c>
      <c r="O9599" s="26">
        <v>9590</v>
      </c>
      <c r="P9599" s="58">
        <v>0</v>
      </c>
    </row>
    <row r="9600" spans="12:16" x14ac:dyDescent="0.3">
      <c r="L9600" s="26">
        <v>9591</v>
      </c>
      <c r="M9600" s="58">
        <v>6967785.4560865704</v>
      </c>
      <c r="O9600" s="26">
        <v>9591</v>
      </c>
      <c r="P9600" s="58">
        <v>6967785.4560865704</v>
      </c>
    </row>
    <row r="9601" spans="12:16" x14ac:dyDescent="0.3">
      <c r="L9601" s="26">
        <v>9592</v>
      </c>
      <c r="M9601" s="58">
        <v>9600523.0094644893</v>
      </c>
      <c r="O9601" s="26">
        <v>9592</v>
      </c>
      <c r="P9601" s="58">
        <v>9600523.0094644893</v>
      </c>
    </row>
    <row r="9602" spans="12:16" x14ac:dyDescent="0.3">
      <c r="L9602" s="26">
        <v>9593</v>
      </c>
      <c r="M9602" s="58">
        <v>26305657.914595552</v>
      </c>
      <c r="O9602" s="26">
        <v>9593</v>
      </c>
      <c r="P9602" s="58">
        <v>8322549.3629912185</v>
      </c>
    </row>
    <row r="9603" spans="12:16" x14ac:dyDescent="0.3">
      <c r="L9603" s="26">
        <v>9594</v>
      </c>
      <c r="M9603" s="58">
        <v>10152434.338769663</v>
      </c>
      <c r="O9603" s="26">
        <v>9594</v>
      </c>
      <c r="P9603" s="58">
        <v>10152434.338769663</v>
      </c>
    </row>
    <row r="9604" spans="12:16" x14ac:dyDescent="0.3">
      <c r="L9604" s="26">
        <v>9595</v>
      </c>
      <c r="M9604" s="58">
        <v>30792290.347323254</v>
      </c>
      <c r="O9604" s="26">
        <v>9595</v>
      </c>
      <c r="P9604" s="58">
        <v>18139070.696171701</v>
      </c>
    </row>
    <row r="9605" spans="12:16" x14ac:dyDescent="0.3">
      <c r="L9605" s="26">
        <v>9596</v>
      </c>
      <c r="M9605" s="58">
        <v>17036740.132838774</v>
      </c>
      <c r="O9605" s="26">
        <v>9596</v>
      </c>
      <c r="P9605" s="58">
        <v>17036740.132838774</v>
      </c>
    </row>
    <row r="9606" spans="12:16" x14ac:dyDescent="0.3">
      <c r="L9606" s="26">
        <v>9597</v>
      </c>
      <c r="M9606" s="58">
        <v>0</v>
      </c>
      <c r="O9606" s="26">
        <v>9597</v>
      </c>
      <c r="P9606" s="58">
        <v>0</v>
      </c>
    </row>
    <row r="9607" spans="12:16" x14ac:dyDescent="0.3">
      <c r="L9607" s="26">
        <v>9598</v>
      </c>
      <c r="M9607" s="58">
        <v>0</v>
      </c>
      <c r="O9607" s="26">
        <v>9598</v>
      </c>
      <c r="P9607" s="58">
        <v>0</v>
      </c>
    </row>
    <row r="9608" spans="12:16" x14ac:dyDescent="0.3">
      <c r="L9608" s="26">
        <v>9599</v>
      </c>
      <c r="M9608" s="58">
        <v>9651332.6297848038</v>
      </c>
      <c r="O9608" s="26">
        <v>9599</v>
      </c>
      <c r="P9608" s="58">
        <v>0</v>
      </c>
    </row>
    <row r="9609" spans="12:16" x14ac:dyDescent="0.3">
      <c r="L9609" s="26">
        <v>9600</v>
      </c>
      <c r="M9609" s="58">
        <v>7876120.8429135764</v>
      </c>
      <c r="O9609" s="26">
        <v>9600</v>
      </c>
      <c r="P9609" s="58">
        <v>7876120.8429135764</v>
      </c>
    </row>
    <row r="9610" spans="12:16" x14ac:dyDescent="0.3">
      <c r="L9610" s="26">
        <v>9601</v>
      </c>
      <c r="M9610" s="58">
        <v>15293445.491253451</v>
      </c>
      <c r="O9610" s="26">
        <v>9601</v>
      </c>
      <c r="P9610" s="58">
        <v>15293445.491253451</v>
      </c>
    </row>
    <row r="9611" spans="12:16" x14ac:dyDescent="0.3">
      <c r="L9611" s="26">
        <v>9602</v>
      </c>
      <c r="M9611" s="58">
        <v>0</v>
      </c>
      <c r="O9611" s="26">
        <v>9602</v>
      </c>
      <c r="P9611" s="58">
        <v>0</v>
      </c>
    </row>
    <row r="9612" spans="12:16" x14ac:dyDescent="0.3">
      <c r="L9612" s="26">
        <v>9603</v>
      </c>
      <c r="M9612" s="58">
        <v>21842368.835683584</v>
      </c>
      <c r="O9612" s="26">
        <v>9603</v>
      </c>
      <c r="P9612" s="58">
        <v>21842368.835683584</v>
      </c>
    </row>
    <row r="9613" spans="12:16" x14ac:dyDescent="0.3">
      <c r="L9613" s="26">
        <v>9604</v>
      </c>
      <c r="M9613" s="58">
        <v>0</v>
      </c>
      <c r="O9613" s="26">
        <v>9604</v>
      </c>
      <c r="P9613" s="58">
        <v>0</v>
      </c>
    </row>
    <row r="9614" spans="12:16" x14ac:dyDescent="0.3">
      <c r="L9614" s="26">
        <v>9605</v>
      </c>
      <c r="M9614" s="58">
        <v>12070966.518598935</v>
      </c>
      <c r="O9614" s="26">
        <v>9605</v>
      </c>
      <c r="P9614" s="58">
        <v>12070966.518598935</v>
      </c>
    </row>
    <row r="9615" spans="12:16" x14ac:dyDescent="0.3">
      <c r="L9615" s="26">
        <v>9606</v>
      </c>
      <c r="M9615" s="58">
        <v>0</v>
      </c>
      <c r="O9615" s="26">
        <v>9606</v>
      </c>
      <c r="P9615" s="58">
        <v>0</v>
      </c>
    </row>
    <row r="9616" spans="12:16" x14ac:dyDescent="0.3">
      <c r="L9616" s="26">
        <v>9607</v>
      </c>
      <c r="M9616" s="58">
        <v>16667838.556238657</v>
      </c>
      <c r="O9616" s="26">
        <v>9607</v>
      </c>
      <c r="P9616" s="58">
        <v>16667838.556238657</v>
      </c>
    </row>
    <row r="9617" spans="12:16" x14ac:dyDescent="0.3">
      <c r="L9617" s="26">
        <v>9608</v>
      </c>
      <c r="M9617" s="58">
        <v>15508927.392219368</v>
      </c>
      <c r="O9617" s="26">
        <v>9608</v>
      </c>
      <c r="P9617" s="58">
        <v>15508927.392219368</v>
      </c>
    </row>
    <row r="9618" spans="12:16" x14ac:dyDescent="0.3">
      <c r="L9618" s="26">
        <v>9609</v>
      </c>
      <c r="M9618" s="58">
        <v>0</v>
      </c>
      <c r="O9618" s="26">
        <v>9609</v>
      </c>
      <c r="P9618" s="58">
        <v>0</v>
      </c>
    </row>
    <row r="9619" spans="12:16" x14ac:dyDescent="0.3">
      <c r="L9619" s="26">
        <v>9610</v>
      </c>
      <c r="M9619" s="58">
        <v>0</v>
      </c>
      <c r="O9619" s="26">
        <v>9610</v>
      </c>
      <c r="P9619" s="58">
        <v>0</v>
      </c>
    </row>
    <row r="9620" spans="12:16" x14ac:dyDescent="0.3">
      <c r="L9620" s="26">
        <v>9611</v>
      </c>
      <c r="M9620" s="58">
        <v>0</v>
      </c>
      <c r="O9620" s="26">
        <v>9611</v>
      </c>
      <c r="P9620" s="58">
        <v>0</v>
      </c>
    </row>
    <row r="9621" spans="12:16" x14ac:dyDescent="0.3">
      <c r="L9621" s="26">
        <v>9612</v>
      </c>
      <c r="M9621" s="58">
        <v>6820636.6642957181</v>
      </c>
      <c r="O9621" s="26">
        <v>9612</v>
      </c>
      <c r="P9621" s="58">
        <v>0</v>
      </c>
    </row>
    <row r="9622" spans="12:16" x14ac:dyDescent="0.3">
      <c r="L9622" s="26">
        <v>9613</v>
      </c>
      <c r="M9622" s="58">
        <v>0</v>
      </c>
      <c r="O9622" s="26">
        <v>9613</v>
      </c>
      <c r="P9622" s="58">
        <v>0</v>
      </c>
    </row>
    <row r="9623" spans="12:16" x14ac:dyDescent="0.3">
      <c r="L9623" s="26">
        <v>9614</v>
      </c>
      <c r="M9623" s="58">
        <v>32894450.150886513</v>
      </c>
      <c r="O9623" s="26">
        <v>9614</v>
      </c>
      <c r="P9623" s="58">
        <v>32894450.150886513</v>
      </c>
    </row>
    <row r="9624" spans="12:16" x14ac:dyDescent="0.3">
      <c r="L9624" s="26">
        <v>9615</v>
      </c>
      <c r="M9624" s="58">
        <v>0</v>
      </c>
      <c r="O9624" s="26">
        <v>9615</v>
      </c>
      <c r="P9624" s="58">
        <v>0</v>
      </c>
    </row>
    <row r="9625" spans="12:16" x14ac:dyDescent="0.3">
      <c r="L9625" s="26">
        <v>9616</v>
      </c>
      <c r="M9625" s="58">
        <v>10969930.619705895</v>
      </c>
      <c r="O9625" s="26">
        <v>9616</v>
      </c>
      <c r="P9625" s="58">
        <v>10969930.619705895</v>
      </c>
    </row>
    <row r="9626" spans="12:16" x14ac:dyDescent="0.3">
      <c r="L9626" s="26">
        <v>9617</v>
      </c>
      <c r="M9626" s="58">
        <v>17185053.248452473</v>
      </c>
      <c r="O9626" s="26">
        <v>9617</v>
      </c>
      <c r="P9626" s="58">
        <v>17185053.248452473</v>
      </c>
    </row>
    <row r="9627" spans="12:16" x14ac:dyDescent="0.3">
      <c r="L9627" s="26">
        <v>9618</v>
      </c>
      <c r="M9627" s="58">
        <v>18256567.091252323</v>
      </c>
      <c r="O9627" s="26">
        <v>9618</v>
      </c>
      <c r="P9627" s="58">
        <v>18256567.091252323</v>
      </c>
    </row>
    <row r="9628" spans="12:16" x14ac:dyDescent="0.3">
      <c r="L9628" s="26">
        <v>9619</v>
      </c>
      <c r="M9628" s="58">
        <v>0</v>
      </c>
      <c r="O9628" s="26">
        <v>9619</v>
      </c>
      <c r="P9628" s="58">
        <v>0</v>
      </c>
    </row>
    <row r="9629" spans="12:16" x14ac:dyDescent="0.3">
      <c r="L9629" s="26">
        <v>9620</v>
      </c>
      <c r="M9629" s="58">
        <v>0</v>
      </c>
      <c r="O9629" s="26">
        <v>9620</v>
      </c>
      <c r="P9629" s="58">
        <v>0</v>
      </c>
    </row>
    <row r="9630" spans="12:16" x14ac:dyDescent="0.3">
      <c r="L9630" s="26">
        <v>9621</v>
      </c>
      <c r="M9630" s="58">
        <v>10830413.862512648</v>
      </c>
      <c r="O9630" s="26">
        <v>9621</v>
      </c>
      <c r="P9630" s="58">
        <v>10830413.862512648</v>
      </c>
    </row>
    <row r="9631" spans="12:16" x14ac:dyDescent="0.3">
      <c r="L9631" s="26">
        <v>9622</v>
      </c>
      <c r="M9631" s="58">
        <v>30288918.470797349</v>
      </c>
      <c r="O9631" s="26">
        <v>9622</v>
      </c>
      <c r="P9631" s="58">
        <v>21904263.665042296</v>
      </c>
    </row>
    <row r="9632" spans="12:16" x14ac:dyDescent="0.3">
      <c r="L9632" s="26">
        <v>9623</v>
      </c>
      <c r="M9632" s="58">
        <v>0</v>
      </c>
      <c r="O9632" s="26">
        <v>9623</v>
      </c>
      <c r="P9632" s="58">
        <v>0</v>
      </c>
    </row>
    <row r="9633" spans="12:16" x14ac:dyDescent="0.3">
      <c r="L9633" s="26">
        <v>9624</v>
      </c>
      <c r="M9633" s="58">
        <v>0</v>
      </c>
      <c r="O9633" s="26">
        <v>9624</v>
      </c>
      <c r="P9633" s="58">
        <v>0</v>
      </c>
    </row>
    <row r="9634" spans="12:16" x14ac:dyDescent="0.3">
      <c r="L9634" s="26">
        <v>9625</v>
      </c>
      <c r="M9634" s="58">
        <v>14064744.390514839</v>
      </c>
      <c r="O9634" s="26">
        <v>9625</v>
      </c>
      <c r="P9634" s="58">
        <v>14064744.390514839</v>
      </c>
    </row>
    <row r="9635" spans="12:16" x14ac:dyDescent="0.3">
      <c r="L9635" s="26">
        <v>9626</v>
      </c>
      <c r="M9635" s="58">
        <v>14295962.861757006</v>
      </c>
      <c r="O9635" s="26">
        <v>9626</v>
      </c>
      <c r="P9635" s="58">
        <v>14295962.861757006</v>
      </c>
    </row>
    <row r="9636" spans="12:16" x14ac:dyDescent="0.3">
      <c r="L9636" s="26">
        <v>9627</v>
      </c>
      <c r="M9636" s="58">
        <v>0</v>
      </c>
      <c r="O9636" s="26">
        <v>9627</v>
      </c>
      <c r="P9636" s="58">
        <v>0</v>
      </c>
    </row>
    <row r="9637" spans="12:16" x14ac:dyDescent="0.3">
      <c r="L9637" s="26">
        <v>9628</v>
      </c>
      <c r="M9637" s="58">
        <v>0</v>
      </c>
      <c r="O9637" s="26">
        <v>9628</v>
      </c>
      <c r="P9637" s="58">
        <v>0</v>
      </c>
    </row>
    <row r="9638" spans="12:16" x14ac:dyDescent="0.3">
      <c r="L9638" s="26">
        <v>9629</v>
      </c>
      <c r="M9638" s="58">
        <v>0</v>
      </c>
      <c r="O9638" s="26">
        <v>9629</v>
      </c>
      <c r="P9638" s="58">
        <v>0</v>
      </c>
    </row>
    <row r="9639" spans="12:16" x14ac:dyDescent="0.3">
      <c r="L9639" s="26">
        <v>9630</v>
      </c>
      <c r="M9639" s="58">
        <v>0</v>
      </c>
      <c r="O9639" s="26">
        <v>9630</v>
      </c>
      <c r="P9639" s="58">
        <v>0</v>
      </c>
    </row>
    <row r="9640" spans="12:16" x14ac:dyDescent="0.3">
      <c r="L9640" s="26">
        <v>9631</v>
      </c>
      <c r="M9640" s="58">
        <v>0</v>
      </c>
      <c r="O9640" s="26">
        <v>9631</v>
      </c>
      <c r="P9640" s="58">
        <v>0</v>
      </c>
    </row>
    <row r="9641" spans="12:16" x14ac:dyDescent="0.3">
      <c r="L9641" s="26">
        <v>9632</v>
      </c>
      <c r="M9641" s="58">
        <v>0</v>
      </c>
      <c r="O9641" s="26">
        <v>9632</v>
      </c>
      <c r="P9641" s="58">
        <v>0</v>
      </c>
    </row>
    <row r="9642" spans="12:16" x14ac:dyDescent="0.3">
      <c r="L9642" s="26">
        <v>9633</v>
      </c>
      <c r="M9642" s="58">
        <v>0</v>
      </c>
      <c r="O9642" s="26">
        <v>9633</v>
      </c>
      <c r="P9642" s="58">
        <v>0</v>
      </c>
    </row>
    <row r="9643" spans="12:16" x14ac:dyDescent="0.3">
      <c r="L9643" s="26">
        <v>9634</v>
      </c>
      <c r="M9643" s="58">
        <v>0</v>
      </c>
      <c r="O9643" s="26">
        <v>9634</v>
      </c>
      <c r="P9643" s="58">
        <v>0</v>
      </c>
    </row>
    <row r="9644" spans="12:16" x14ac:dyDescent="0.3">
      <c r="L9644" s="26">
        <v>9635</v>
      </c>
      <c r="M9644" s="58">
        <v>0</v>
      </c>
      <c r="O9644" s="26">
        <v>9635</v>
      </c>
      <c r="P9644" s="58">
        <v>0</v>
      </c>
    </row>
    <row r="9645" spans="12:16" x14ac:dyDescent="0.3">
      <c r="L9645" s="26">
        <v>9636</v>
      </c>
      <c r="M9645" s="58">
        <v>8672382.2835931797</v>
      </c>
      <c r="O9645" s="26">
        <v>9636</v>
      </c>
      <c r="P9645" s="58">
        <v>8672382.2835931797</v>
      </c>
    </row>
    <row r="9646" spans="12:16" x14ac:dyDescent="0.3">
      <c r="L9646" s="26">
        <v>9637</v>
      </c>
      <c r="M9646" s="58">
        <v>0</v>
      </c>
      <c r="O9646" s="26">
        <v>9637</v>
      </c>
      <c r="P9646" s="58">
        <v>0</v>
      </c>
    </row>
    <row r="9647" spans="12:16" x14ac:dyDescent="0.3">
      <c r="L9647" s="26">
        <v>9638</v>
      </c>
      <c r="M9647" s="58">
        <v>19741476.865113385</v>
      </c>
      <c r="O9647" s="26">
        <v>9638</v>
      </c>
      <c r="P9647" s="58">
        <v>19741476.865113385</v>
      </c>
    </row>
    <row r="9648" spans="12:16" x14ac:dyDescent="0.3">
      <c r="L9648" s="26">
        <v>9639</v>
      </c>
      <c r="M9648" s="58">
        <v>29203028.969392173</v>
      </c>
      <c r="O9648" s="26">
        <v>9639</v>
      </c>
      <c r="P9648" s="58">
        <v>14915101.941630047</v>
      </c>
    </row>
    <row r="9649" spans="12:16" x14ac:dyDescent="0.3">
      <c r="L9649" s="26">
        <v>9640</v>
      </c>
      <c r="M9649" s="58">
        <v>0</v>
      </c>
      <c r="O9649" s="26">
        <v>9640</v>
      </c>
      <c r="P9649" s="58">
        <v>0</v>
      </c>
    </row>
    <row r="9650" spans="12:16" x14ac:dyDescent="0.3">
      <c r="L9650" s="26">
        <v>9641</v>
      </c>
      <c r="M9650" s="58">
        <v>21619175.884026632</v>
      </c>
      <c r="O9650" s="26">
        <v>9641</v>
      </c>
      <c r="P9650" s="58">
        <v>21619175.884026632</v>
      </c>
    </row>
    <row r="9651" spans="12:16" x14ac:dyDescent="0.3">
      <c r="L9651" s="26">
        <v>9642</v>
      </c>
      <c r="M9651" s="58">
        <v>0</v>
      </c>
      <c r="O9651" s="26">
        <v>9642</v>
      </c>
      <c r="P9651" s="58">
        <v>0</v>
      </c>
    </row>
    <row r="9652" spans="12:16" x14ac:dyDescent="0.3">
      <c r="L9652" s="26">
        <v>9643</v>
      </c>
      <c r="M9652" s="58">
        <v>0</v>
      </c>
      <c r="O9652" s="26">
        <v>9643</v>
      </c>
      <c r="P9652" s="58">
        <v>0</v>
      </c>
    </row>
    <row r="9653" spans="12:16" x14ac:dyDescent="0.3">
      <c r="L9653" s="26">
        <v>9644</v>
      </c>
      <c r="M9653" s="58">
        <v>0</v>
      </c>
      <c r="O9653" s="26">
        <v>9644</v>
      </c>
      <c r="P9653" s="58">
        <v>0</v>
      </c>
    </row>
    <row r="9654" spans="12:16" x14ac:dyDescent="0.3">
      <c r="L9654" s="26">
        <v>9645</v>
      </c>
      <c r="M9654" s="58">
        <v>0</v>
      </c>
      <c r="O9654" s="26">
        <v>9645</v>
      </c>
      <c r="P9654" s="58">
        <v>0</v>
      </c>
    </row>
    <row r="9655" spans="12:16" x14ac:dyDescent="0.3">
      <c r="L9655" s="26">
        <v>9646</v>
      </c>
      <c r="M9655" s="58">
        <v>22281872.859910533</v>
      </c>
      <c r="O9655" s="26">
        <v>9646</v>
      </c>
      <c r="P9655" s="58">
        <v>22281872.859910533</v>
      </c>
    </row>
    <row r="9656" spans="12:16" x14ac:dyDescent="0.3">
      <c r="L9656" s="26">
        <v>9647</v>
      </c>
      <c r="M9656" s="58">
        <v>0</v>
      </c>
      <c r="O9656" s="26">
        <v>9647</v>
      </c>
      <c r="P9656" s="58">
        <v>0</v>
      </c>
    </row>
    <row r="9657" spans="12:16" x14ac:dyDescent="0.3">
      <c r="L9657" s="26">
        <v>9648</v>
      </c>
      <c r="M9657" s="58">
        <v>0</v>
      </c>
      <c r="O9657" s="26">
        <v>9648</v>
      </c>
      <c r="P9657" s="58">
        <v>0</v>
      </c>
    </row>
    <row r="9658" spans="12:16" x14ac:dyDescent="0.3">
      <c r="L9658" s="26">
        <v>9649</v>
      </c>
      <c r="M9658" s="58">
        <v>0</v>
      </c>
      <c r="O9658" s="26">
        <v>9649</v>
      </c>
      <c r="P9658" s="58">
        <v>0</v>
      </c>
    </row>
    <row r="9659" spans="12:16" x14ac:dyDescent="0.3">
      <c r="L9659" s="26">
        <v>9650</v>
      </c>
      <c r="M9659" s="58">
        <v>0</v>
      </c>
      <c r="O9659" s="26">
        <v>9650</v>
      </c>
      <c r="P9659" s="58">
        <v>0</v>
      </c>
    </row>
    <row r="9660" spans="12:16" x14ac:dyDescent="0.3">
      <c r="L9660" s="26">
        <v>9651</v>
      </c>
      <c r="M9660" s="58">
        <v>34981549.324129358</v>
      </c>
      <c r="O9660" s="26">
        <v>9651</v>
      </c>
      <c r="P9660" s="58">
        <v>34981549.324129358</v>
      </c>
    </row>
    <row r="9661" spans="12:16" x14ac:dyDescent="0.3">
      <c r="L9661" s="26">
        <v>9652</v>
      </c>
      <c r="M9661" s="58">
        <v>0</v>
      </c>
      <c r="O9661" s="26">
        <v>9652</v>
      </c>
      <c r="P9661" s="58">
        <v>0</v>
      </c>
    </row>
    <row r="9662" spans="12:16" x14ac:dyDescent="0.3">
      <c r="L9662" s="26">
        <v>9653</v>
      </c>
      <c r="M9662" s="58">
        <v>21934091.644091293</v>
      </c>
      <c r="O9662" s="26">
        <v>9653</v>
      </c>
      <c r="P9662" s="58">
        <v>21934091.644091293</v>
      </c>
    </row>
    <row r="9663" spans="12:16" x14ac:dyDescent="0.3">
      <c r="L9663" s="26">
        <v>9654</v>
      </c>
      <c r="M9663" s="58">
        <v>29209973.082557313</v>
      </c>
      <c r="O9663" s="26">
        <v>9654</v>
      </c>
      <c r="P9663" s="58">
        <v>29209973.082557313</v>
      </c>
    </row>
    <row r="9664" spans="12:16" x14ac:dyDescent="0.3">
      <c r="L9664" s="26">
        <v>9655</v>
      </c>
      <c r="M9664" s="58">
        <v>0</v>
      </c>
      <c r="O9664" s="26">
        <v>9655</v>
      </c>
      <c r="P9664" s="58">
        <v>0</v>
      </c>
    </row>
    <row r="9665" spans="12:16" x14ac:dyDescent="0.3">
      <c r="L9665" s="26">
        <v>9656</v>
      </c>
      <c r="M9665" s="58">
        <v>0</v>
      </c>
      <c r="O9665" s="26">
        <v>9656</v>
      </c>
      <c r="P9665" s="58">
        <v>0</v>
      </c>
    </row>
    <row r="9666" spans="12:16" x14ac:dyDescent="0.3">
      <c r="L9666" s="26">
        <v>9657</v>
      </c>
      <c r="M9666" s="58">
        <v>11402006.937030073</v>
      </c>
      <c r="O9666" s="26">
        <v>9657</v>
      </c>
      <c r="P9666" s="58">
        <v>11402006.937030073</v>
      </c>
    </row>
    <row r="9667" spans="12:16" x14ac:dyDescent="0.3">
      <c r="L9667" s="26">
        <v>9658</v>
      </c>
      <c r="M9667" s="58">
        <v>8112536.2992444998</v>
      </c>
      <c r="O9667" s="26">
        <v>9658</v>
      </c>
      <c r="P9667" s="58">
        <v>8112536.2992444998</v>
      </c>
    </row>
    <row r="9668" spans="12:16" x14ac:dyDescent="0.3">
      <c r="L9668" s="26">
        <v>9659</v>
      </c>
      <c r="M9668" s="58">
        <v>15418181.826099653</v>
      </c>
      <c r="O9668" s="26">
        <v>9659</v>
      </c>
      <c r="P9668" s="58">
        <v>0</v>
      </c>
    </row>
    <row r="9669" spans="12:16" x14ac:dyDescent="0.3">
      <c r="L9669" s="26">
        <v>9660</v>
      </c>
      <c r="M9669" s="58">
        <v>0</v>
      </c>
      <c r="O9669" s="26">
        <v>9660</v>
      </c>
      <c r="P9669" s="58">
        <v>0</v>
      </c>
    </row>
    <row r="9670" spans="12:16" x14ac:dyDescent="0.3">
      <c r="L9670" s="26">
        <v>9661</v>
      </c>
      <c r="M9670" s="58">
        <v>0</v>
      </c>
      <c r="O9670" s="26">
        <v>9661</v>
      </c>
      <c r="P9670" s="58">
        <v>0</v>
      </c>
    </row>
    <row r="9671" spans="12:16" x14ac:dyDescent="0.3">
      <c r="L9671" s="26">
        <v>9662</v>
      </c>
      <c r="M9671" s="58">
        <v>11716275.75895101</v>
      </c>
      <c r="O9671" s="26">
        <v>9662</v>
      </c>
      <c r="P9671" s="58">
        <v>0</v>
      </c>
    </row>
    <row r="9672" spans="12:16" x14ac:dyDescent="0.3">
      <c r="L9672" s="26">
        <v>9663</v>
      </c>
      <c r="M9672" s="58">
        <v>0</v>
      </c>
      <c r="O9672" s="26">
        <v>9663</v>
      </c>
      <c r="P9672" s="58">
        <v>0</v>
      </c>
    </row>
    <row r="9673" spans="12:16" x14ac:dyDescent="0.3">
      <c r="L9673" s="26">
        <v>9664</v>
      </c>
      <c r="M9673" s="58">
        <v>31102456.519814026</v>
      </c>
      <c r="O9673" s="26">
        <v>9664</v>
      </c>
      <c r="P9673" s="58">
        <v>31102456.519814026</v>
      </c>
    </row>
    <row r="9674" spans="12:16" x14ac:dyDescent="0.3">
      <c r="L9674" s="26">
        <v>9665</v>
      </c>
      <c r="M9674" s="58">
        <v>26175038.085081745</v>
      </c>
      <c r="O9674" s="26">
        <v>9665</v>
      </c>
      <c r="P9674" s="58">
        <v>26175038.085081745</v>
      </c>
    </row>
    <row r="9675" spans="12:16" x14ac:dyDescent="0.3">
      <c r="L9675" s="26">
        <v>9666</v>
      </c>
      <c r="M9675" s="58">
        <v>10805230.047801021</v>
      </c>
      <c r="O9675" s="26">
        <v>9666</v>
      </c>
      <c r="P9675" s="58">
        <v>0</v>
      </c>
    </row>
    <row r="9676" spans="12:16" x14ac:dyDescent="0.3">
      <c r="L9676" s="26">
        <v>9667</v>
      </c>
      <c r="M9676" s="58">
        <v>0</v>
      </c>
      <c r="O9676" s="26">
        <v>9667</v>
      </c>
      <c r="P9676" s="58">
        <v>0</v>
      </c>
    </row>
    <row r="9677" spans="12:16" x14ac:dyDescent="0.3">
      <c r="L9677" s="26">
        <v>9668</v>
      </c>
      <c r="M9677" s="58">
        <v>17788396.98060751</v>
      </c>
      <c r="O9677" s="26">
        <v>9668</v>
      </c>
      <c r="P9677" s="58">
        <v>17788396.98060751</v>
      </c>
    </row>
    <row r="9678" spans="12:16" x14ac:dyDescent="0.3">
      <c r="L9678" s="26">
        <v>9669</v>
      </c>
      <c r="M9678" s="58">
        <v>0</v>
      </c>
      <c r="O9678" s="26">
        <v>9669</v>
      </c>
      <c r="P9678" s="58">
        <v>0</v>
      </c>
    </row>
    <row r="9679" spans="12:16" x14ac:dyDescent="0.3">
      <c r="L9679" s="26">
        <v>9670</v>
      </c>
      <c r="M9679" s="58">
        <v>0</v>
      </c>
      <c r="O9679" s="26">
        <v>9670</v>
      </c>
      <c r="P9679" s="58">
        <v>0</v>
      </c>
    </row>
    <row r="9680" spans="12:16" x14ac:dyDescent="0.3">
      <c r="L9680" s="26">
        <v>9671</v>
      </c>
      <c r="M9680" s="58">
        <v>10880861.848933754</v>
      </c>
      <c r="O9680" s="26">
        <v>9671</v>
      </c>
      <c r="P9680" s="58">
        <v>10880861.848933754</v>
      </c>
    </row>
    <row r="9681" spans="12:16" x14ac:dyDescent="0.3">
      <c r="L9681" s="26">
        <v>9672</v>
      </c>
      <c r="M9681" s="58">
        <v>0</v>
      </c>
      <c r="O9681" s="26">
        <v>9672</v>
      </c>
      <c r="P9681" s="58">
        <v>0</v>
      </c>
    </row>
    <row r="9682" spans="12:16" x14ac:dyDescent="0.3">
      <c r="L9682" s="26">
        <v>9673</v>
      </c>
      <c r="M9682" s="58">
        <v>0</v>
      </c>
      <c r="O9682" s="26">
        <v>9673</v>
      </c>
      <c r="P9682" s="58">
        <v>0</v>
      </c>
    </row>
    <row r="9683" spans="12:16" x14ac:dyDescent="0.3">
      <c r="L9683" s="26">
        <v>9674</v>
      </c>
      <c r="M9683" s="58">
        <v>11220868.622293118</v>
      </c>
      <c r="O9683" s="26">
        <v>9674</v>
      </c>
      <c r="P9683" s="58">
        <v>11220868.622293118</v>
      </c>
    </row>
    <row r="9684" spans="12:16" x14ac:dyDescent="0.3">
      <c r="L9684" s="26">
        <v>9675</v>
      </c>
      <c r="M9684" s="58">
        <v>10341746.519203143</v>
      </c>
      <c r="O9684" s="26">
        <v>9675</v>
      </c>
      <c r="P9684" s="58">
        <v>0</v>
      </c>
    </row>
    <row r="9685" spans="12:16" x14ac:dyDescent="0.3">
      <c r="L9685" s="26">
        <v>9676</v>
      </c>
      <c r="M9685" s="58">
        <v>0</v>
      </c>
      <c r="O9685" s="26">
        <v>9676</v>
      </c>
      <c r="P9685" s="58">
        <v>0</v>
      </c>
    </row>
    <row r="9686" spans="12:16" x14ac:dyDescent="0.3">
      <c r="L9686" s="26">
        <v>9677</v>
      </c>
      <c r="M9686" s="58">
        <v>7102665.411918696</v>
      </c>
      <c r="O9686" s="26">
        <v>9677</v>
      </c>
      <c r="P9686" s="58">
        <v>7102665.411918696</v>
      </c>
    </row>
    <row r="9687" spans="12:16" x14ac:dyDescent="0.3">
      <c r="L9687" s="26">
        <v>9678</v>
      </c>
      <c r="M9687" s="58">
        <v>0</v>
      </c>
      <c r="O9687" s="26">
        <v>9678</v>
      </c>
      <c r="P9687" s="58">
        <v>0</v>
      </c>
    </row>
    <row r="9688" spans="12:16" x14ac:dyDescent="0.3">
      <c r="L9688" s="26">
        <v>9679</v>
      </c>
      <c r="M9688" s="58">
        <v>21196065.898896299</v>
      </c>
      <c r="O9688" s="26">
        <v>9679</v>
      </c>
      <c r="P9688" s="58">
        <v>0</v>
      </c>
    </row>
    <row r="9689" spans="12:16" x14ac:dyDescent="0.3">
      <c r="L9689" s="26">
        <v>9680</v>
      </c>
      <c r="M9689" s="58">
        <v>18264180.004706006</v>
      </c>
      <c r="O9689" s="26">
        <v>9680</v>
      </c>
      <c r="P9689" s="58">
        <v>18264180.004706006</v>
      </c>
    </row>
    <row r="9690" spans="12:16" x14ac:dyDescent="0.3">
      <c r="L9690" s="26">
        <v>9681</v>
      </c>
      <c r="M9690" s="58">
        <v>6027606.2481744522</v>
      </c>
      <c r="O9690" s="26">
        <v>9681</v>
      </c>
      <c r="P9690" s="58">
        <v>6027606.2481744522</v>
      </c>
    </row>
    <row r="9691" spans="12:16" x14ac:dyDescent="0.3">
      <c r="L9691" s="26">
        <v>9682</v>
      </c>
      <c r="M9691" s="58">
        <v>0</v>
      </c>
      <c r="O9691" s="26">
        <v>9682</v>
      </c>
      <c r="P9691" s="58">
        <v>0</v>
      </c>
    </row>
    <row r="9692" spans="12:16" x14ac:dyDescent="0.3">
      <c r="L9692" s="26">
        <v>9683</v>
      </c>
      <c r="M9692" s="58">
        <v>5236346.6973242573</v>
      </c>
      <c r="O9692" s="26">
        <v>9683</v>
      </c>
      <c r="P9692" s="58">
        <v>5236346.6973242573</v>
      </c>
    </row>
    <row r="9693" spans="12:16" x14ac:dyDescent="0.3">
      <c r="L9693" s="26">
        <v>9684</v>
      </c>
      <c r="M9693" s="58">
        <v>0</v>
      </c>
      <c r="O9693" s="26">
        <v>9684</v>
      </c>
      <c r="P9693" s="58">
        <v>0</v>
      </c>
    </row>
    <row r="9694" spans="12:16" x14ac:dyDescent="0.3">
      <c r="L9694" s="26">
        <v>9685</v>
      </c>
      <c r="M9694" s="58">
        <v>0</v>
      </c>
      <c r="O9694" s="26">
        <v>9685</v>
      </c>
      <c r="P9694" s="58">
        <v>0</v>
      </c>
    </row>
    <row r="9695" spans="12:16" x14ac:dyDescent="0.3">
      <c r="L9695" s="26">
        <v>9686</v>
      </c>
      <c r="M9695" s="58">
        <v>0</v>
      </c>
      <c r="O9695" s="26">
        <v>9686</v>
      </c>
      <c r="P9695" s="58">
        <v>0</v>
      </c>
    </row>
    <row r="9696" spans="12:16" x14ac:dyDescent="0.3">
      <c r="L9696" s="26">
        <v>9687</v>
      </c>
      <c r="M9696" s="58">
        <v>0</v>
      </c>
      <c r="O9696" s="26">
        <v>9687</v>
      </c>
      <c r="P9696" s="58">
        <v>0</v>
      </c>
    </row>
    <row r="9697" spans="12:16" x14ac:dyDescent="0.3">
      <c r="L9697" s="26">
        <v>9688</v>
      </c>
      <c r="M9697" s="58">
        <v>0</v>
      </c>
      <c r="O9697" s="26">
        <v>9688</v>
      </c>
      <c r="P9697" s="58">
        <v>0</v>
      </c>
    </row>
    <row r="9698" spans="12:16" x14ac:dyDescent="0.3">
      <c r="L9698" s="26">
        <v>9689</v>
      </c>
      <c r="M9698" s="58">
        <v>0</v>
      </c>
      <c r="O9698" s="26">
        <v>9689</v>
      </c>
      <c r="P9698" s="58">
        <v>0</v>
      </c>
    </row>
    <row r="9699" spans="12:16" x14ac:dyDescent="0.3">
      <c r="L9699" s="26">
        <v>9690</v>
      </c>
      <c r="M9699" s="58">
        <v>18359204.823890846</v>
      </c>
      <c r="O9699" s="26">
        <v>9690</v>
      </c>
      <c r="P9699" s="58">
        <v>6908708.102897794</v>
      </c>
    </row>
    <row r="9700" spans="12:16" x14ac:dyDescent="0.3">
      <c r="L9700" s="26">
        <v>9691</v>
      </c>
      <c r="M9700" s="58">
        <v>9247709.5757659636</v>
      </c>
      <c r="O9700" s="26">
        <v>9691</v>
      </c>
      <c r="P9700" s="58">
        <v>9247709.5757659636</v>
      </c>
    </row>
    <row r="9701" spans="12:16" x14ac:dyDescent="0.3">
      <c r="L9701" s="26">
        <v>9692</v>
      </c>
      <c r="M9701" s="58">
        <v>5250024.0723584983</v>
      </c>
      <c r="O9701" s="26">
        <v>9692</v>
      </c>
      <c r="P9701" s="58">
        <v>0</v>
      </c>
    </row>
    <row r="9702" spans="12:16" x14ac:dyDescent="0.3">
      <c r="L9702" s="26">
        <v>9693</v>
      </c>
      <c r="M9702" s="58">
        <v>29186087.770991117</v>
      </c>
      <c r="O9702" s="26">
        <v>9693</v>
      </c>
      <c r="P9702" s="58">
        <v>29186087.770991117</v>
      </c>
    </row>
    <row r="9703" spans="12:16" x14ac:dyDescent="0.3">
      <c r="L9703" s="26">
        <v>9694</v>
      </c>
      <c r="M9703" s="58">
        <v>7596645.8990261825</v>
      </c>
      <c r="O9703" s="26">
        <v>9694</v>
      </c>
      <c r="P9703" s="58">
        <v>0</v>
      </c>
    </row>
    <row r="9704" spans="12:16" x14ac:dyDescent="0.3">
      <c r="L9704" s="26">
        <v>9695</v>
      </c>
      <c r="M9704" s="58">
        <v>37909336.814287797</v>
      </c>
      <c r="O9704" s="26">
        <v>9695</v>
      </c>
      <c r="P9704" s="58">
        <v>37909336.814287797</v>
      </c>
    </row>
    <row r="9705" spans="12:16" x14ac:dyDescent="0.3">
      <c r="L9705" s="26">
        <v>9696</v>
      </c>
      <c r="M9705" s="58">
        <v>9215494.3217848018</v>
      </c>
      <c r="O9705" s="26">
        <v>9696</v>
      </c>
      <c r="P9705" s="58">
        <v>0</v>
      </c>
    </row>
    <row r="9706" spans="12:16" x14ac:dyDescent="0.3">
      <c r="L9706" s="26">
        <v>9697</v>
      </c>
      <c r="M9706" s="58">
        <v>16438663.065539263</v>
      </c>
      <c r="O9706" s="26">
        <v>9697</v>
      </c>
      <c r="P9706" s="58">
        <v>16438663.065539263</v>
      </c>
    </row>
    <row r="9707" spans="12:16" x14ac:dyDescent="0.3">
      <c r="L9707" s="26">
        <v>9698</v>
      </c>
      <c r="M9707" s="58">
        <v>0</v>
      </c>
      <c r="O9707" s="26">
        <v>9698</v>
      </c>
      <c r="P9707" s="58">
        <v>0</v>
      </c>
    </row>
    <row r="9708" spans="12:16" x14ac:dyDescent="0.3">
      <c r="L9708" s="26">
        <v>9699</v>
      </c>
      <c r="M9708" s="58">
        <v>0</v>
      </c>
      <c r="O9708" s="26">
        <v>9699</v>
      </c>
      <c r="P9708" s="58">
        <v>0</v>
      </c>
    </row>
    <row r="9709" spans="12:16" x14ac:dyDescent="0.3">
      <c r="L9709" s="26">
        <v>9700</v>
      </c>
      <c r="M9709" s="58">
        <v>5882386.4588930635</v>
      </c>
      <c r="O9709" s="26">
        <v>9700</v>
      </c>
      <c r="P9709" s="58">
        <v>5882386.4588930635</v>
      </c>
    </row>
    <row r="9710" spans="12:16" x14ac:dyDescent="0.3">
      <c r="L9710" s="26">
        <v>9701</v>
      </c>
      <c r="M9710" s="58">
        <v>0</v>
      </c>
      <c r="O9710" s="26">
        <v>9701</v>
      </c>
      <c r="P9710" s="58">
        <v>0</v>
      </c>
    </row>
    <row r="9711" spans="12:16" x14ac:dyDescent="0.3">
      <c r="L9711" s="26">
        <v>9702</v>
      </c>
      <c r="M9711" s="58">
        <v>0</v>
      </c>
      <c r="O9711" s="26">
        <v>9702</v>
      </c>
      <c r="P9711" s="58">
        <v>0</v>
      </c>
    </row>
    <row r="9712" spans="12:16" x14ac:dyDescent="0.3">
      <c r="L9712" s="26">
        <v>9703</v>
      </c>
      <c r="M9712" s="58">
        <v>24597568.419373527</v>
      </c>
      <c r="O9712" s="26">
        <v>9703</v>
      </c>
      <c r="P9712" s="58">
        <v>24597568.419373527</v>
      </c>
    </row>
    <row r="9713" spans="12:16" x14ac:dyDescent="0.3">
      <c r="L9713" s="26">
        <v>9704</v>
      </c>
      <c r="M9713" s="58">
        <v>0</v>
      </c>
      <c r="O9713" s="26">
        <v>9704</v>
      </c>
      <c r="P9713" s="58">
        <v>0</v>
      </c>
    </row>
    <row r="9714" spans="12:16" x14ac:dyDescent="0.3">
      <c r="L9714" s="26">
        <v>9705</v>
      </c>
      <c r="M9714" s="58">
        <v>0</v>
      </c>
      <c r="O9714" s="26">
        <v>9705</v>
      </c>
      <c r="P9714" s="58">
        <v>0</v>
      </c>
    </row>
    <row r="9715" spans="12:16" x14ac:dyDescent="0.3">
      <c r="L9715" s="26">
        <v>9706</v>
      </c>
      <c r="M9715" s="58">
        <v>27465019.551213715</v>
      </c>
      <c r="O9715" s="26">
        <v>9706</v>
      </c>
      <c r="P9715" s="58">
        <v>27465019.551213715</v>
      </c>
    </row>
    <row r="9716" spans="12:16" x14ac:dyDescent="0.3">
      <c r="L9716" s="26">
        <v>9707</v>
      </c>
      <c r="M9716" s="58">
        <v>12652444.678326918</v>
      </c>
      <c r="O9716" s="26">
        <v>9707</v>
      </c>
      <c r="P9716" s="58">
        <v>12652444.678326918</v>
      </c>
    </row>
    <row r="9717" spans="12:16" x14ac:dyDescent="0.3">
      <c r="L9717" s="26">
        <v>9708</v>
      </c>
      <c r="M9717" s="58">
        <v>0</v>
      </c>
      <c r="O9717" s="26">
        <v>9708</v>
      </c>
      <c r="P9717" s="58">
        <v>0</v>
      </c>
    </row>
    <row r="9718" spans="12:16" x14ac:dyDescent="0.3">
      <c r="L9718" s="26">
        <v>9709</v>
      </c>
      <c r="M9718" s="58">
        <v>0</v>
      </c>
      <c r="O9718" s="26">
        <v>9709</v>
      </c>
      <c r="P9718" s="58">
        <v>0</v>
      </c>
    </row>
    <row r="9719" spans="12:16" x14ac:dyDescent="0.3">
      <c r="L9719" s="26">
        <v>9710</v>
      </c>
      <c r="M9719" s="58">
        <v>0</v>
      </c>
      <c r="O9719" s="26">
        <v>9710</v>
      </c>
      <c r="P9719" s="58">
        <v>0</v>
      </c>
    </row>
    <row r="9720" spans="12:16" x14ac:dyDescent="0.3">
      <c r="L9720" s="26">
        <v>9711</v>
      </c>
      <c r="M9720" s="58">
        <v>0</v>
      </c>
      <c r="O9720" s="26">
        <v>9711</v>
      </c>
      <c r="P9720" s="58">
        <v>0</v>
      </c>
    </row>
    <row r="9721" spans="12:16" x14ac:dyDescent="0.3">
      <c r="L9721" s="26">
        <v>9712</v>
      </c>
      <c r="M9721" s="58">
        <v>5055847.5969285136</v>
      </c>
      <c r="O9721" s="26">
        <v>9712</v>
      </c>
      <c r="P9721" s="58">
        <v>5055847.5969285136</v>
      </c>
    </row>
    <row r="9722" spans="12:16" x14ac:dyDescent="0.3">
      <c r="L9722" s="26">
        <v>9713</v>
      </c>
      <c r="M9722" s="58">
        <v>30802998.104855273</v>
      </c>
      <c r="O9722" s="26">
        <v>9713</v>
      </c>
      <c r="P9722" s="58">
        <v>30802998.104855273</v>
      </c>
    </row>
    <row r="9723" spans="12:16" x14ac:dyDescent="0.3">
      <c r="L9723" s="26">
        <v>9714</v>
      </c>
      <c r="M9723" s="58">
        <v>9629387.7493865695</v>
      </c>
      <c r="O9723" s="26">
        <v>9714</v>
      </c>
      <c r="P9723" s="58">
        <v>9629387.7493865695</v>
      </c>
    </row>
    <row r="9724" spans="12:16" x14ac:dyDescent="0.3">
      <c r="L9724" s="26">
        <v>9715</v>
      </c>
      <c r="M9724" s="58">
        <v>4442205.1828580191</v>
      </c>
      <c r="O9724" s="26">
        <v>9715</v>
      </c>
      <c r="P9724" s="58">
        <v>4442205.1828580191</v>
      </c>
    </row>
    <row r="9725" spans="12:16" x14ac:dyDescent="0.3">
      <c r="L9725" s="26">
        <v>9716</v>
      </c>
      <c r="M9725" s="58">
        <v>3900580.721186935</v>
      </c>
      <c r="O9725" s="26">
        <v>9716</v>
      </c>
      <c r="P9725" s="58">
        <v>3900580.721186935</v>
      </c>
    </row>
    <row r="9726" spans="12:16" x14ac:dyDescent="0.3">
      <c r="L9726" s="26">
        <v>9717</v>
      </c>
      <c r="M9726" s="58">
        <v>27011479.158323023</v>
      </c>
      <c r="O9726" s="26">
        <v>9717</v>
      </c>
      <c r="P9726" s="58">
        <v>27011479.158323023</v>
      </c>
    </row>
    <row r="9727" spans="12:16" x14ac:dyDescent="0.3">
      <c r="L9727" s="26">
        <v>9718</v>
      </c>
      <c r="M9727" s="58">
        <v>35287398.292762592</v>
      </c>
      <c r="O9727" s="26">
        <v>9718</v>
      </c>
      <c r="P9727" s="58">
        <v>35287398.292762592</v>
      </c>
    </row>
    <row r="9728" spans="12:16" x14ac:dyDescent="0.3">
      <c r="L9728" s="26">
        <v>9719</v>
      </c>
      <c r="M9728" s="58">
        <v>11107856.14676588</v>
      </c>
      <c r="O9728" s="26">
        <v>9719</v>
      </c>
      <c r="P9728" s="58">
        <v>11107856.14676588</v>
      </c>
    </row>
    <row r="9729" spans="12:16" x14ac:dyDescent="0.3">
      <c r="L9729" s="26">
        <v>9720</v>
      </c>
      <c r="M9729" s="58">
        <v>0</v>
      </c>
      <c r="O9729" s="26">
        <v>9720</v>
      </c>
      <c r="P9729" s="58">
        <v>0</v>
      </c>
    </row>
    <row r="9730" spans="12:16" x14ac:dyDescent="0.3">
      <c r="L9730" s="26">
        <v>9721</v>
      </c>
      <c r="M9730" s="58">
        <v>6488457.2187815532</v>
      </c>
      <c r="O9730" s="26">
        <v>9721</v>
      </c>
      <c r="P9730" s="58">
        <v>6488457.2187815532</v>
      </c>
    </row>
    <row r="9731" spans="12:16" x14ac:dyDescent="0.3">
      <c r="L9731" s="26">
        <v>9722</v>
      </c>
      <c r="M9731" s="58">
        <v>0</v>
      </c>
      <c r="O9731" s="26">
        <v>9722</v>
      </c>
      <c r="P9731" s="58">
        <v>0</v>
      </c>
    </row>
    <row r="9732" spans="12:16" x14ac:dyDescent="0.3">
      <c r="L9732" s="26">
        <v>9723</v>
      </c>
      <c r="M9732" s="58">
        <v>0</v>
      </c>
      <c r="O9732" s="26">
        <v>9723</v>
      </c>
      <c r="P9732" s="58">
        <v>0</v>
      </c>
    </row>
    <row r="9733" spans="12:16" x14ac:dyDescent="0.3">
      <c r="L9733" s="26">
        <v>9724</v>
      </c>
      <c r="M9733" s="58">
        <v>5391609.6404970773</v>
      </c>
      <c r="O9733" s="26">
        <v>9724</v>
      </c>
      <c r="P9733" s="58">
        <v>5391609.6404970773</v>
      </c>
    </row>
    <row r="9734" spans="12:16" x14ac:dyDescent="0.3">
      <c r="L9734" s="26">
        <v>9725</v>
      </c>
      <c r="M9734" s="58">
        <v>11158936.340746891</v>
      </c>
      <c r="O9734" s="26">
        <v>9725</v>
      </c>
      <c r="P9734" s="58">
        <v>11158936.340746891</v>
      </c>
    </row>
    <row r="9735" spans="12:16" x14ac:dyDescent="0.3">
      <c r="L9735" s="26">
        <v>9726</v>
      </c>
      <c r="M9735" s="58">
        <v>8352084.366188853</v>
      </c>
      <c r="O9735" s="26">
        <v>9726</v>
      </c>
      <c r="P9735" s="58">
        <v>8352084.366188853</v>
      </c>
    </row>
    <row r="9736" spans="12:16" x14ac:dyDescent="0.3">
      <c r="L9736" s="26">
        <v>9727</v>
      </c>
      <c r="M9736" s="58">
        <v>9860652.5630281381</v>
      </c>
      <c r="O9736" s="26">
        <v>9727</v>
      </c>
      <c r="P9736" s="58">
        <v>9860652.5630281381</v>
      </c>
    </row>
    <row r="9737" spans="12:16" x14ac:dyDescent="0.3">
      <c r="L9737" s="26">
        <v>9728</v>
      </c>
      <c r="M9737" s="58">
        <v>28743906.474010233</v>
      </c>
      <c r="O9737" s="26">
        <v>9728</v>
      </c>
      <c r="P9737" s="58">
        <v>28743906.474010233</v>
      </c>
    </row>
    <row r="9738" spans="12:16" x14ac:dyDescent="0.3">
      <c r="L9738" s="26">
        <v>9729</v>
      </c>
      <c r="M9738" s="58">
        <v>0</v>
      </c>
      <c r="O9738" s="26">
        <v>9729</v>
      </c>
      <c r="P9738" s="58">
        <v>0</v>
      </c>
    </row>
    <row r="9739" spans="12:16" x14ac:dyDescent="0.3">
      <c r="L9739" s="26">
        <v>9730</v>
      </c>
      <c r="M9739" s="58">
        <v>9123739.975407334</v>
      </c>
      <c r="O9739" s="26">
        <v>9730</v>
      </c>
      <c r="P9739" s="58">
        <v>0</v>
      </c>
    </row>
    <row r="9740" spans="12:16" x14ac:dyDescent="0.3">
      <c r="L9740" s="26">
        <v>9731</v>
      </c>
      <c r="M9740" s="58">
        <v>0</v>
      </c>
      <c r="O9740" s="26">
        <v>9731</v>
      </c>
      <c r="P9740" s="58">
        <v>0</v>
      </c>
    </row>
    <row r="9741" spans="12:16" x14ac:dyDescent="0.3">
      <c r="L9741" s="26">
        <v>9732</v>
      </c>
      <c r="M9741" s="58">
        <v>0</v>
      </c>
      <c r="O9741" s="26">
        <v>9732</v>
      </c>
      <c r="P9741" s="58">
        <v>0</v>
      </c>
    </row>
    <row r="9742" spans="12:16" x14ac:dyDescent="0.3">
      <c r="L9742" s="26">
        <v>9733</v>
      </c>
      <c r="M9742" s="58">
        <v>0</v>
      </c>
      <c r="O9742" s="26">
        <v>9733</v>
      </c>
      <c r="P9742" s="58">
        <v>0</v>
      </c>
    </row>
    <row r="9743" spans="12:16" x14ac:dyDescent="0.3">
      <c r="L9743" s="26">
        <v>9734</v>
      </c>
      <c r="M9743" s="58">
        <v>0</v>
      </c>
      <c r="O9743" s="26">
        <v>9734</v>
      </c>
      <c r="P9743" s="58">
        <v>0</v>
      </c>
    </row>
    <row r="9744" spans="12:16" x14ac:dyDescent="0.3">
      <c r="L9744" s="26">
        <v>9735</v>
      </c>
      <c r="M9744" s="58">
        <v>24971209.627030555</v>
      </c>
      <c r="O9744" s="26">
        <v>9735</v>
      </c>
      <c r="P9744" s="58">
        <v>16422036.992712138</v>
      </c>
    </row>
    <row r="9745" spans="12:16" x14ac:dyDescent="0.3">
      <c r="L9745" s="26">
        <v>9736</v>
      </c>
      <c r="M9745" s="58">
        <v>0</v>
      </c>
      <c r="O9745" s="26">
        <v>9736</v>
      </c>
      <c r="P9745" s="58">
        <v>0</v>
      </c>
    </row>
    <row r="9746" spans="12:16" x14ac:dyDescent="0.3">
      <c r="L9746" s="26">
        <v>9737</v>
      </c>
      <c r="M9746" s="58">
        <v>6709145.3560745744</v>
      </c>
      <c r="O9746" s="26">
        <v>9737</v>
      </c>
      <c r="P9746" s="58">
        <v>0</v>
      </c>
    </row>
    <row r="9747" spans="12:16" x14ac:dyDescent="0.3">
      <c r="L9747" s="26">
        <v>9738</v>
      </c>
      <c r="M9747" s="58">
        <v>0</v>
      </c>
      <c r="O9747" s="26">
        <v>9738</v>
      </c>
      <c r="P9747" s="58">
        <v>0</v>
      </c>
    </row>
    <row r="9748" spans="12:16" x14ac:dyDescent="0.3">
      <c r="L9748" s="26">
        <v>9739</v>
      </c>
      <c r="M9748" s="58">
        <v>0</v>
      </c>
      <c r="O9748" s="26">
        <v>9739</v>
      </c>
      <c r="P9748" s="58">
        <v>0</v>
      </c>
    </row>
    <row r="9749" spans="12:16" x14ac:dyDescent="0.3">
      <c r="L9749" s="26">
        <v>9740</v>
      </c>
      <c r="M9749" s="58">
        <v>0</v>
      </c>
      <c r="O9749" s="26">
        <v>9740</v>
      </c>
      <c r="P9749" s="58">
        <v>0</v>
      </c>
    </row>
    <row r="9750" spans="12:16" x14ac:dyDescent="0.3">
      <c r="L9750" s="26">
        <v>9741</v>
      </c>
      <c r="M9750" s="58">
        <v>0</v>
      </c>
      <c r="O9750" s="26">
        <v>9741</v>
      </c>
      <c r="P9750" s="58">
        <v>0</v>
      </c>
    </row>
    <row r="9751" spans="12:16" x14ac:dyDescent="0.3">
      <c r="L9751" s="26">
        <v>9742</v>
      </c>
      <c r="M9751" s="58">
        <v>19052709.746018451</v>
      </c>
      <c r="O9751" s="26">
        <v>9742</v>
      </c>
      <c r="P9751" s="58">
        <v>8290862.6298035355</v>
      </c>
    </row>
    <row r="9752" spans="12:16" x14ac:dyDescent="0.3">
      <c r="L9752" s="26">
        <v>9743</v>
      </c>
      <c r="M9752" s="58">
        <v>23715368.883497257</v>
      </c>
      <c r="O9752" s="26">
        <v>9743</v>
      </c>
      <c r="P9752" s="58">
        <v>23715368.883497257</v>
      </c>
    </row>
    <row r="9753" spans="12:16" x14ac:dyDescent="0.3">
      <c r="L9753" s="26">
        <v>9744</v>
      </c>
      <c r="M9753" s="58">
        <v>0</v>
      </c>
      <c r="O9753" s="26">
        <v>9744</v>
      </c>
      <c r="P9753" s="58">
        <v>0</v>
      </c>
    </row>
    <row r="9754" spans="12:16" x14ac:dyDescent="0.3">
      <c r="L9754" s="26">
        <v>9745</v>
      </c>
      <c r="M9754" s="58">
        <v>16839141.838217374</v>
      </c>
      <c r="O9754" s="26">
        <v>9745</v>
      </c>
      <c r="P9754" s="58">
        <v>10287620.874681687</v>
      </c>
    </row>
    <row r="9755" spans="12:16" x14ac:dyDescent="0.3">
      <c r="L9755" s="26">
        <v>9746</v>
      </c>
      <c r="M9755" s="58">
        <v>0</v>
      </c>
      <c r="O9755" s="26">
        <v>9746</v>
      </c>
      <c r="P9755" s="58">
        <v>0</v>
      </c>
    </row>
    <row r="9756" spans="12:16" x14ac:dyDescent="0.3">
      <c r="L9756" s="26">
        <v>9747</v>
      </c>
      <c r="M9756" s="58">
        <v>12498176.418956824</v>
      </c>
      <c r="O9756" s="26">
        <v>9747</v>
      </c>
      <c r="P9756" s="58">
        <v>12498176.418956824</v>
      </c>
    </row>
    <row r="9757" spans="12:16" x14ac:dyDescent="0.3">
      <c r="L9757" s="26">
        <v>9748</v>
      </c>
      <c r="M9757" s="58">
        <v>20949049.66627517</v>
      </c>
      <c r="O9757" s="26">
        <v>9748</v>
      </c>
      <c r="P9757" s="58">
        <v>20949049.66627517</v>
      </c>
    </row>
    <row r="9758" spans="12:16" x14ac:dyDescent="0.3">
      <c r="L9758" s="26">
        <v>9749</v>
      </c>
      <c r="M9758" s="58">
        <v>0</v>
      </c>
      <c r="O9758" s="26">
        <v>9749</v>
      </c>
      <c r="P9758" s="58">
        <v>0</v>
      </c>
    </row>
    <row r="9759" spans="12:16" x14ac:dyDescent="0.3">
      <c r="L9759" s="26">
        <v>9750</v>
      </c>
      <c r="M9759" s="58">
        <v>11519802.65239504</v>
      </c>
      <c r="O9759" s="26">
        <v>9750</v>
      </c>
      <c r="P9759" s="58">
        <v>11519802.65239504</v>
      </c>
    </row>
    <row r="9760" spans="12:16" x14ac:dyDescent="0.3">
      <c r="L9760" s="26">
        <v>9751</v>
      </c>
      <c r="M9760" s="58">
        <v>0</v>
      </c>
      <c r="O9760" s="26">
        <v>9751</v>
      </c>
      <c r="P9760" s="58">
        <v>0</v>
      </c>
    </row>
    <row r="9761" spans="12:16" x14ac:dyDescent="0.3">
      <c r="L9761" s="26">
        <v>9752</v>
      </c>
      <c r="M9761" s="58">
        <v>0</v>
      </c>
      <c r="O9761" s="26">
        <v>9752</v>
      </c>
      <c r="P9761" s="58">
        <v>0</v>
      </c>
    </row>
    <row r="9762" spans="12:16" x14ac:dyDescent="0.3">
      <c r="L9762" s="26">
        <v>9753</v>
      </c>
      <c r="M9762" s="58">
        <v>0</v>
      </c>
      <c r="O9762" s="26">
        <v>9753</v>
      </c>
      <c r="P9762" s="58">
        <v>0</v>
      </c>
    </row>
    <row r="9763" spans="12:16" x14ac:dyDescent="0.3">
      <c r="L9763" s="26">
        <v>9754</v>
      </c>
      <c r="M9763" s="58">
        <v>14269033.104263008</v>
      </c>
      <c r="O9763" s="26">
        <v>9754</v>
      </c>
      <c r="P9763" s="58">
        <v>0</v>
      </c>
    </row>
    <row r="9764" spans="12:16" x14ac:dyDescent="0.3">
      <c r="L9764" s="26">
        <v>9755</v>
      </c>
      <c r="M9764" s="58">
        <v>0</v>
      </c>
      <c r="O9764" s="26">
        <v>9755</v>
      </c>
      <c r="P9764" s="58">
        <v>0</v>
      </c>
    </row>
    <row r="9765" spans="12:16" x14ac:dyDescent="0.3">
      <c r="L9765" s="26">
        <v>9756</v>
      </c>
      <c r="M9765" s="58">
        <v>15344670.170850351</v>
      </c>
      <c r="O9765" s="26">
        <v>9756</v>
      </c>
      <c r="P9765" s="58">
        <v>15344670.170850351</v>
      </c>
    </row>
    <row r="9766" spans="12:16" x14ac:dyDescent="0.3">
      <c r="L9766" s="26">
        <v>9757</v>
      </c>
      <c r="M9766" s="58">
        <v>0</v>
      </c>
      <c r="O9766" s="26">
        <v>9757</v>
      </c>
      <c r="P9766" s="58">
        <v>0</v>
      </c>
    </row>
    <row r="9767" spans="12:16" x14ac:dyDescent="0.3">
      <c r="L9767" s="26">
        <v>9758</v>
      </c>
      <c r="M9767" s="58">
        <v>0</v>
      </c>
      <c r="O9767" s="26">
        <v>9758</v>
      </c>
      <c r="P9767" s="58">
        <v>0</v>
      </c>
    </row>
    <row r="9768" spans="12:16" x14ac:dyDescent="0.3">
      <c r="L9768" s="26">
        <v>9759</v>
      </c>
      <c r="M9768" s="58">
        <v>18417334.414994191</v>
      </c>
      <c r="O9768" s="26">
        <v>9759</v>
      </c>
      <c r="P9768" s="58">
        <v>18417334.414994191</v>
      </c>
    </row>
    <row r="9769" spans="12:16" x14ac:dyDescent="0.3">
      <c r="L9769" s="26">
        <v>9760</v>
      </c>
      <c r="M9769" s="58">
        <v>9915706.7774216589</v>
      </c>
      <c r="O9769" s="26">
        <v>9760</v>
      </c>
      <c r="P9769" s="58">
        <v>0</v>
      </c>
    </row>
    <row r="9770" spans="12:16" x14ac:dyDescent="0.3">
      <c r="L9770" s="26">
        <v>9761</v>
      </c>
      <c r="M9770" s="58">
        <v>0</v>
      </c>
      <c r="O9770" s="26">
        <v>9761</v>
      </c>
      <c r="P9770" s="58">
        <v>0</v>
      </c>
    </row>
    <row r="9771" spans="12:16" x14ac:dyDescent="0.3">
      <c r="L9771" s="26">
        <v>9762</v>
      </c>
      <c r="M9771" s="58">
        <v>24694412.848260179</v>
      </c>
      <c r="O9771" s="26">
        <v>9762</v>
      </c>
      <c r="P9771" s="58">
        <v>24694412.848260179</v>
      </c>
    </row>
    <row r="9772" spans="12:16" x14ac:dyDescent="0.3">
      <c r="L9772" s="26">
        <v>9763</v>
      </c>
      <c r="M9772" s="58">
        <v>22644849.037607547</v>
      </c>
      <c r="O9772" s="26">
        <v>9763</v>
      </c>
      <c r="P9772" s="58">
        <v>22644849.037607547</v>
      </c>
    </row>
    <row r="9773" spans="12:16" x14ac:dyDescent="0.3">
      <c r="L9773" s="26">
        <v>9764</v>
      </c>
      <c r="M9773" s="58">
        <v>0</v>
      </c>
      <c r="O9773" s="26">
        <v>9764</v>
      </c>
      <c r="P9773" s="58">
        <v>0</v>
      </c>
    </row>
    <row r="9774" spans="12:16" x14ac:dyDescent="0.3">
      <c r="L9774" s="26">
        <v>9765</v>
      </c>
      <c r="M9774" s="58">
        <v>21725086.805051271</v>
      </c>
      <c r="O9774" s="26">
        <v>9765</v>
      </c>
      <c r="P9774" s="58">
        <v>6001889.5334859705</v>
      </c>
    </row>
    <row r="9775" spans="12:16" x14ac:dyDescent="0.3">
      <c r="L9775" s="26">
        <v>9766</v>
      </c>
      <c r="M9775" s="58">
        <v>19946995.42472269</v>
      </c>
      <c r="O9775" s="26">
        <v>9766</v>
      </c>
      <c r="P9775" s="58">
        <v>6555763.19812652</v>
      </c>
    </row>
    <row r="9776" spans="12:16" x14ac:dyDescent="0.3">
      <c r="L9776" s="26">
        <v>9767</v>
      </c>
      <c r="M9776" s="58">
        <v>0</v>
      </c>
      <c r="O9776" s="26">
        <v>9767</v>
      </c>
      <c r="P9776" s="58">
        <v>0</v>
      </c>
    </row>
    <row r="9777" spans="12:16" x14ac:dyDescent="0.3">
      <c r="L9777" s="26">
        <v>9768</v>
      </c>
      <c r="M9777" s="58">
        <v>23388205.289714355</v>
      </c>
      <c r="O9777" s="26">
        <v>9768</v>
      </c>
      <c r="P9777" s="58">
        <v>23388205.289714355</v>
      </c>
    </row>
    <row r="9778" spans="12:16" x14ac:dyDescent="0.3">
      <c r="L9778" s="26">
        <v>9769</v>
      </c>
      <c r="M9778" s="58">
        <v>5826536.345884514</v>
      </c>
      <c r="O9778" s="26">
        <v>9769</v>
      </c>
      <c r="P9778" s="58">
        <v>5826536.345884514</v>
      </c>
    </row>
    <row r="9779" spans="12:16" x14ac:dyDescent="0.3">
      <c r="L9779" s="26">
        <v>9770</v>
      </c>
      <c r="M9779" s="58">
        <v>0</v>
      </c>
      <c r="O9779" s="26">
        <v>9770</v>
      </c>
      <c r="P9779" s="58">
        <v>0</v>
      </c>
    </row>
    <row r="9780" spans="12:16" x14ac:dyDescent="0.3">
      <c r="L9780" s="26">
        <v>9771</v>
      </c>
      <c r="M9780" s="58">
        <v>0</v>
      </c>
      <c r="O9780" s="26">
        <v>9771</v>
      </c>
      <c r="P9780" s="58">
        <v>0</v>
      </c>
    </row>
    <row r="9781" spans="12:16" x14ac:dyDescent="0.3">
      <c r="L9781" s="26">
        <v>9772</v>
      </c>
      <c r="M9781" s="58">
        <v>10127637.341338912</v>
      </c>
      <c r="O9781" s="26">
        <v>9772</v>
      </c>
      <c r="P9781" s="58">
        <v>10127637.341338912</v>
      </c>
    </row>
    <row r="9782" spans="12:16" x14ac:dyDescent="0.3">
      <c r="L9782" s="26">
        <v>9773</v>
      </c>
      <c r="M9782" s="58">
        <v>0</v>
      </c>
      <c r="O9782" s="26">
        <v>9773</v>
      </c>
      <c r="P9782" s="58">
        <v>0</v>
      </c>
    </row>
    <row r="9783" spans="12:16" x14ac:dyDescent="0.3">
      <c r="L9783" s="26">
        <v>9774</v>
      </c>
      <c r="M9783" s="58">
        <v>0</v>
      </c>
      <c r="O9783" s="26">
        <v>9774</v>
      </c>
      <c r="P9783" s="58">
        <v>0</v>
      </c>
    </row>
    <row r="9784" spans="12:16" x14ac:dyDescent="0.3">
      <c r="L9784" s="26">
        <v>9775</v>
      </c>
      <c r="M9784" s="58">
        <v>9154651.536584802</v>
      </c>
      <c r="O9784" s="26">
        <v>9775</v>
      </c>
      <c r="P9784" s="58">
        <v>9154651.536584802</v>
      </c>
    </row>
    <row r="9785" spans="12:16" x14ac:dyDescent="0.3">
      <c r="L9785" s="26">
        <v>9776</v>
      </c>
      <c r="M9785" s="58">
        <v>0</v>
      </c>
      <c r="O9785" s="26">
        <v>9776</v>
      </c>
      <c r="P9785" s="58">
        <v>0</v>
      </c>
    </row>
    <row r="9786" spans="12:16" x14ac:dyDescent="0.3">
      <c r="L9786" s="26">
        <v>9777</v>
      </c>
      <c r="M9786" s="58">
        <v>21993701.047899257</v>
      </c>
      <c r="O9786" s="26">
        <v>9777</v>
      </c>
      <c r="P9786" s="58">
        <v>21993701.047899257</v>
      </c>
    </row>
    <row r="9787" spans="12:16" x14ac:dyDescent="0.3">
      <c r="L9787" s="26">
        <v>9778</v>
      </c>
      <c r="M9787" s="58">
        <v>0</v>
      </c>
      <c r="O9787" s="26">
        <v>9778</v>
      </c>
      <c r="P9787" s="58">
        <v>0</v>
      </c>
    </row>
    <row r="9788" spans="12:16" x14ac:dyDescent="0.3">
      <c r="L9788" s="26">
        <v>9779</v>
      </c>
      <c r="M9788" s="58">
        <v>5258354.3716984298</v>
      </c>
      <c r="O9788" s="26">
        <v>9779</v>
      </c>
      <c r="P9788" s="58">
        <v>5258354.3716984298</v>
      </c>
    </row>
    <row r="9789" spans="12:16" x14ac:dyDescent="0.3">
      <c r="L9789" s="26">
        <v>9780</v>
      </c>
      <c r="M9789" s="58">
        <v>0</v>
      </c>
      <c r="O9789" s="26">
        <v>9780</v>
      </c>
      <c r="P9789" s="58">
        <v>0</v>
      </c>
    </row>
    <row r="9790" spans="12:16" x14ac:dyDescent="0.3">
      <c r="L9790" s="26">
        <v>9781</v>
      </c>
      <c r="M9790" s="58">
        <v>15124516.706670731</v>
      </c>
      <c r="O9790" s="26">
        <v>9781</v>
      </c>
      <c r="P9790" s="58">
        <v>15124516.706670731</v>
      </c>
    </row>
    <row r="9791" spans="12:16" x14ac:dyDescent="0.3">
      <c r="L9791" s="26">
        <v>9782</v>
      </c>
      <c r="M9791" s="58">
        <v>15176655.766016915</v>
      </c>
      <c r="O9791" s="26">
        <v>9782</v>
      </c>
      <c r="P9791" s="58">
        <v>15176655.766016915</v>
      </c>
    </row>
    <row r="9792" spans="12:16" x14ac:dyDescent="0.3">
      <c r="L9792" s="26">
        <v>9783</v>
      </c>
      <c r="M9792" s="58">
        <v>9036523.2891670167</v>
      </c>
      <c r="O9792" s="26">
        <v>9783</v>
      </c>
      <c r="P9792" s="58">
        <v>9036523.2891670167</v>
      </c>
    </row>
    <row r="9793" spans="12:16" x14ac:dyDescent="0.3">
      <c r="L9793" s="26">
        <v>9784</v>
      </c>
      <c r="M9793" s="58">
        <v>0</v>
      </c>
      <c r="O9793" s="26">
        <v>9784</v>
      </c>
      <c r="P9793" s="58">
        <v>0</v>
      </c>
    </row>
    <row r="9794" spans="12:16" x14ac:dyDescent="0.3">
      <c r="L9794" s="26">
        <v>9785</v>
      </c>
      <c r="M9794" s="58">
        <v>0</v>
      </c>
      <c r="O9794" s="26">
        <v>9785</v>
      </c>
      <c r="P9794" s="58">
        <v>0</v>
      </c>
    </row>
    <row r="9795" spans="12:16" x14ac:dyDescent="0.3">
      <c r="L9795" s="26">
        <v>9786</v>
      </c>
      <c r="M9795" s="58">
        <v>23312163.843127243</v>
      </c>
      <c r="O9795" s="26">
        <v>9786</v>
      </c>
      <c r="P9795" s="58">
        <v>11446795.624454528</v>
      </c>
    </row>
    <row r="9796" spans="12:16" x14ac:dyDescent="0.3">
      <c r="L9796" s="26">
        <v>9787</v>
      </c>
      <c r="M9796" s="58">
        <v>0</v>
      </c>
      <c r="O9796" s="26">
        <v>9787</v>
      </c>
      <c r="P9796" s="58">
        <v>0</v>
      </c>
    </row>
    <row r="9797" spans="12:16" x14ac:dyDescent="0.3">
      <c r="L9797" s="26">
        <v>9788</v>
      </c>
      <c r="M9797" s="58">
        <v>0</v>
      </c>
      <c r="O9797" s="26">
        <v>9788</v>
      </c>
      <c r="P9797" s="58">
        <v>0</v>
      </c>
    </row>
    <row r="9798" spans="12:16" x14ac:dyDescent="0.3">
      <c r="L9798" s="26">
        <v>9789</v>
      </c>
      <c r="M9798" s="58">
        <v>0</v>
      </c>
      <c r="O9798" s="26">
        <v>9789</v>
      </c>
      <c r="P9798" s="58">
        <v>0</v>
      </c>
    </row>
    <row r="9799" spans="12:16" x14ac:dyDescent="0.3">
      <c r="L9799" s="26">
        <v>9790</v>
      </c>
      <c r="M9799" s="58">
        <v>11525005.9234697</v>
      </c>
      <c r="O9799" s="26">
        <v>9790</v>
      </c>
      <c r="P9799" s="58">
        <v>11525005.9234697</v>
      </c>
    </row>
    <row r="9800" spans="12:16" x14ac:dyDescent="0.3">
      <c r="L9800" s="26">
        <v>9791</v>
      </c>
      <c r="M9800" s="58">
        <v>12816576.745401664</v>
      </c>
      <c r="O9800" s="26">
        <v>9791</v>
      </c>
      <c r="P9800" s="58">
        <v>12816576.745401664</v>
      </c>
    </row>
    <row r="9801" spans="12:16" x14ac:dyDescent="0.3">
      <c r="L9801" s="26">
        <v>9792</v>
      </c>
      <c r="M9801" s="58">
        <v>13650214.902937131</v>
      </c>
      <c r="O9801" s="26">
        <v>9792</v>
      </c>
      <c r="P9801" s="58">
        <v>13650214.902937131</v>
      </c>
    </row>
    <row r="9802" spans="12:16" x14ac:dyDescent="0.3">
      <c r="L9802" s="26">
        <v>9793</v>
      </c>
      <c r="M9802" s="58">
        <v>0</v>
      </c>
      <c r="O9802" s="26">
        <v>9793</v>
      </c>
      <c r="P9802" s="58">
        <v>0</v>
      </c>
    </row>
    <row r="9803" spans="12:16" x14ac:dyDescent="0.3">
      <c r="L9803" s="26">
        <v>9794</v>
      </c>
      <c r="M9803" s="58">
        <v>38347759.485468507</v>
      </c>
      <c r="O9803" s="26">
        <v>9794</v>
      </c>
      <c r="P9803" s="58">
        <v>38347759.485468507</v>
      </c>
    </row>
    <row r="9804" spans="12:16" x14ac:dyDescent="0.3">
      <c r="L9804" s="26">
        <v>9795</v>
      </c>
      <c r="M9804" s="58">
        <v>0</v>
      </c>
      <c r="O9804" s="26">
        <v>9795</v>
      </c>
      <c r="P9804" s="58">
        <v>0</v>
      </c>
    </row>
    <row r="9805" spans="12:16" x14ac:dyDescent="0.3">
      <c r="L9805" s="26">
        <v>9796</v>
      </c>
      <c r="M9805" s="58">
        <v>16057270.100280676</v>
      </c>
      <c r="O9805" s="26">
        <v>9796</v>
      </c>
      <c r="P9805" s="58">
        <v>16057270.100280676</v>
      </c>
    </row>
    <row r="9806" spans="12:16" x14ac:dyDescent="0.3">
      <c r="L9806" s="26">
        <v>9797</v>
      </c>
      <c r="M9806" s="58">
        <v>23145694.090179697</v>
      </c>
      <c r="O9806" s="26">
        <v>9797</v>
      </c>
      <c r="P9806" s="58">
        <v>0</v>
      </c>
    </row>
    <row r="9807" spans="12:16" x14ac:dyDescent="0.3">
      <c r="L9807" s="26">
        <v>9798</v>
      </c>
      <c r="M9807" s="58">
        <v>10088188.097914843</v>
      </c>
      <c r="O9807" s="26">
        <v>9798</v>
      </c>
      <c r="P9807" s="58">
        <v>10088188.097914843</v>
      </c>
    </row>
    <row r="9808" spans="12:16" x14ac:dyDescent="0.3">
      <c r="L9808" s="26">
        <v>9799</v>
      </c>
      <c r="M9808" s="58">
        <v>0</v>
      </c>
      <c r="O9808" s="26">
        <v>9799</v>
      </c>
      <c r="P9808" s="58">
        <v>0</v>
      </c>
    </row>
    <row r="9809" spans="12:16" x14ac:dyDescent="0.3">
      <c r="L9809" s="26">
        <v>9800</v>
      </c>
      <c r="M9809" s="58">
        <v>6806575.7168692444</v>
      </c>
      <c r="O9809" s="26">
        <v>9800</v>
      </c>
      <c r="P9809" s="58">
        <v>6806575.7168692444</v>
      </c>
    </row>
    <row r="9810" spans="12:16" x14ac:dyDescent="0.3">
      <c r="L9810" s="26">
        <v>9801</v>
      </c>
      <c r="M9810" s="58">
        <v>0</v>
      </c>
      <c r="O9810" s="26">
        <v>9801</v>
      </c>
      <c r="P9810" s="58">
        <v>0</v>
      </c>
    </row>
    <row r="9811" spans="12:16" x14ac:dyDescent="0.3">
      <c r="L9811" s="26">
        <v>9802</v>
      </c>
      <c r="M9811" s="58">
        <v>0</v>
      </c>
      <c r="O9811" s="26">
        <v>9802</v>
      </c>
      <c r="P9811" s="58">
        <v>0</v>
      </c>
    </row>
    <row r="9812" spans="12:16" x14ac:dyDescent="0.3">
      <c r="L9812" s="26">
        <v>9803</v>
      </c>
      <c r="M9812" s="58">
        <v>0</v>
      </c>
      <c r="O9812" s="26">
        <v>9803</v>
      </c>
      <c r="P9812" s="58">
        <v>0</v>
      </c>
    </row>
    <row r="9813" spans="12:16" x14ac:dyDescent="0.3">
      <c r="L9813" s="26">
        <v>9804</v>
      </c>
      <c r="M9813" s="58">
        <v>0</v>
      </c>
      <c r="O9813" s="26">
        <v>9804</v>
      </c>
      <c r="P9813" s="58">
        <v>0</v>
      </c>
    </row>
    <row r="9814" spans="12:16" x14ac:dyDescent="0.3">
      <c r="L9814" s="26">
        <v>9805</v>
      </c>
      <c r="M9814" s="58">
        <v>0</v>
      </c>
      <c r="O9814" s="26">
        <v>9805</v>
      </c>
      <c r="P9814" s="58">
        <v>0</v>
      </c>
    </row>
    <row r="9815" spans="12:16" x14ac:dyDescent="0.3">
      <c r="L9815" s="26">
        <v>9806</v>
      </c>
      <c r="M9815" s="58">
        <v>0</v>
      </c>
      <c r="O9815" s="26">
        <v>9806</v>
      </c>
      <c r="P9815" s="58">
        <v>0</v>
      </c>
    </row>
    <row r="9816" spans="12:16" x14ac:dyDescent="0.3">
      <c r="L9816" s="26">
        <v>9807</v>
      </c>
      <c r="M9816" s="58">
        <v>23325849.467123535</v>
      </c>
      <c r="O9816" s="26">
        <v>9807</v>
      </c>
      <c r="P9816" s="58">
        <v>23325849.467123535</v>
      </c>
    </row>
    <row r="9817" spans="12:16" x14ac:dyDescent="0.3">
      <c r="L9817" s="26">
        <v>9808</v>
      </c>
      <c r="M9817" s="58">
        <v>6365245.7000733716</v>
      </c>
      <c r="O9817" s="26">
        <v>9808</v>
      </c>
      <c r="P9817" s="58">
        <v>6365245.7000733716</v>
      </c>
    </row>
    <row r="9818" spans="12:16" x14ac:dyDescent="0.3">
      <c r="L9818" s="26">
        <v>9809</v>
      </c>
      <c r="M9818" s="58">
        <v>20446326.695148066</v>
      </c>
      <c r="O9818" s="26">
        <v>9809</v>
      </c>
      <c r="P9818" s="58">
        <v>20446326.695148066</v>
      </c>
    </row>
    <row r="9819" spans="12:16" x14ac:dyDescent="0.3">
      <c r="L9819" s="26">
        <v>9810</v>
      </c>
      <c r="M9819" s="58">
        <v>34175624.055581704</v>
      </c>
      <c r="O9819" s="26">
        <v>9810</v>
      </c>
      <c r="P9819" s="58">
        <v>20268263.177255042</v>
      </c>
    </row>
    <row r="9820" spans="12:16" x14ac:dyDescent="0.3">
      <c r="L9820" s="26">
        <v>9811</v>
      </c>
      <c r="M9820" s="58">
        <v>0</v>
      </c>
      <c r="O9820" s="26">
        <v>9811</v>
      </c>
      <c r="P9820" s="58">
        <v>0</v>
      </c>
    </row>
    <row r="9821" spans="12:16" x14ac:dyDescent="0.3">
      <c r="L9821" s="26">
        <v>9812</v>
      </c>
      <c r="M9821" s="58">
        <v>9016271.6787864752</v>
      </c>
      <c r="O9821" s="26">
        <v>9812</v>
      </c>
      <c r="P9821" s="58">
        <v>9016271.6787864752</v>
      </c>
    </row>
    <row r="9822" spans="12:16" x14ac:dyDescent="0.3">
      <c r="L9822" s="26">
        <v>9813</v>
      </c>
      <c r="M9822" s="58">
        <v>13796126.773947068</v>
      </c>
      <c r="O9822" s="26">
        <v>9813</v>
      </c>
      <c r="P9822" s="58">
        <v>5975455.5900226803</v>
      </c>
    </row>
    <row r="9823" spans="12:16" x14ac:dyDescent="0.3">
      <c r="L9823" s="26">
        <v>9814</v>
      </c>
      <c r="M9823" s="58">
        <v>17066533.437511757</v>
      </c>
      <c r="O9823" s="26">
        <v>9814</v>
      </c>
      <c r="P9823" s="58">
        <v>13961902.612150885</v>
      </c>
    </row>
    <row r="9824" spans="12:16" x14ac:dyDescent="0.3">
      <c r="L9824" s="26">
        <v>9815</v>
      </c>
      <c r="M9824" s="58">
        <v>0</v>
      </c>
      <c r="O9824" s="26">
        <v>9815</v>
      </c>
      <c r="P9824" s="58">
        <v>0</v>
      </c>
    </row>
    <row r="9825" spans="12:16" x14ac:dyDescent="0.3">
      <c r="L9825" s="26">
        <v>9816</v>
      </c>
      <c r="M9825" s="58">
        <v>0</v>
      </c>
      <c r="O9825" s="26">
        <v>9816</v>
      </c>
      <c r="P9825" s="58">
        <v>0</v>
      </c>
    </row>
    <row r="9826" spans="12:16" x14ac:dyDescent="0.3">
      <c r="L9826" s="26">
        <v>9817</v>
      </c>
      <c r="M9826" s="58">
        <v>14963032.340542931</v>
      </c>
      <c r="O9826" s="26">
        <v>9817</v>
      </c>
      <c r="P9826" s="58">
        <v>14963032.340542931</v>
      </c>
    </row>
    <row r="9827" spans="12:16" x14ac:dyDescent="0.3">
      <c r="L9827" s="26">
        <v>9818</v>
      </c>
      <c r="M9827" s="58">
        <v>0</v>
      </c>
      <c r="O9827" s="26">
        <v>9818</v>
      </c>
      <c r="P9827" s="58">
        <v>0</v>
      </c>
    </row>
    <row r="9828" spans="12:16" x14ac:dyDescent="0.3">
      <c r="L9828" s="26">
        <v>9819</v>
      </c>
      <c r="M9828" s="58">
        <v>0</v>
      </c>
      <c r="O9828" s="26">
        <v>9819</v>
      </c>
      <c r="P9828" s="58">
        <v>0</v>
      </c>
    </row>
    <row r="9829" spans="12:16" x14ac:dyDescent="0.3">
      <c r="L9829" s="26">
        <v>9820</v>
      </c>
      <c r="M9829" s="58">
        <v>25554001.346296046</v>
      </c>
      <c r="O9829" s="26">
        <v>9820</v>
      </c>
      <c r="P9829" s="58">
        <v>0</v>
      </c>
    </row>
    <row r="9830" spans="12:16" x14ac:dyDescent="0.3">
      <c r="L9830" s="26">
        <v>9821</v>
      </c>
      <c r="M9830" s="58">
        <v>0</v>
      </c>
      <c r="O9830" s="26">
        <v>9821</v>
      </c>
      <c r="P9830" s="58">
        <v>0</v>
      </c>
    </row>
    <row r="9831" spans="12:16" x14ac:dyDescent="0.3">
      <c r="L9831" s="26">
        <v>9822</v>
      </c>
      <c r="M9831" s="58">
        <v>11255084.291103009</v>
      </c>
      <c r="O9831" s="26">
        <v>9822</v>
      </c>
      <c r="P9831" s="58">
        <v>11255084.291103009</v>
      </c>
    </row>
    <row r="9832" spans="12:16" x14ac:dyDescent="0.3">
      <c r="L9832" s="26">
        <v>9823</v>
      </c>
      <c r="M9832" s="58">
        <v>0</v>
      </c>
      <c r="O9832" s="26">
        <v>9823</v>
      </c>
      <c r="P9832" s="58">
        <v>0</v>
      </c>
    </row>
    <row r="9833" spans="12:16" x14ac:dyDescent="0.3">
      <c r="L9833" s="26">
        <v>9824</v>
      </c>
      <c r="M9833" s="58">
        <v>0</v>
      </c>
      <c r="O9833" s="26">
        <v>9824</v>
      </c>
      <c r="P9833" s="58">
        <v>0</v>
      </c>
    </row>
    <row r="9834" spans="12:16" x14ac:dyDescent="0.3">
      <c r="L9834" s="26">
        <v>9825</v>
      </c>
      <c r="M9834" s="58">
        <v>0</v>
      </c>
      <c r="O9834" s="26">
        <v>9825</v>
      </c>
      <c r="P9834" s="58">
        <v>0</v>
      </c>
    </row>
    <row r="9835" spans="12:16" x14ac:dyDescent="0.3">
      <c r="L9835" s="26">
        <v>9826</v>
      </c>
      <c r="M9835" s="58">
        <v>12094240.907145839</v>
      </c>
      <c r="O9835" s="26">
        <v>9826</v>
      </c>
      <c r="P9835" s="58">
        <v>12094240.907145839</v>
      </c>
    </row>
    <row r="9836" spans="12:16" x14ac:dyDescent="0.3">
      <c r="L9836" s="26">
        <v>9827</v>
      </c>
      <c r="M9836" s="58">
        <v>19129516.180522017</v>
      </c>
      <c r="O9836" s="26">
        <v>9827</v>
      </c>
      <c r="P9836" s="58">
        <v>9967076.5147822909</v>
      </c>
    </row>
    <row r="9837" spans="12:16" x14ac:dyDescent="0.3">
      <c r="L9837" s="26">
        <v>9828</v>
      </c>
      <c r="M9837" s="58">
        <v>25642616.052037049</v>
      </c>
      <c r="O9837" s="26">
        <v>9828</v>
      </c>
      <c r="P9837" s="58">
        <v>25642616.052037049</v>
      </c>
    </row>
    <row r="9838" spans="12:16" x14ac:dyDescent="0.3">
      <c r="L9838" s="26">
        <v>9829</v>
      </c>
      <c r="M9838" s="58">
        <v>0</v>
      </c>
      <c r="O9838" s="26">
        <v>9829</v>
      </c>
      <c r="P9838" s="58">
        <v>0</v>
      </c>
    </row>
    <row r="9839" spans="12:16" x14ac:dyDescent="0.3">
      <c r="L9839" s="26">
        <v>9830</v>
      </c>
      <c r="M9839" s="58">
        <v>0</v>
      </c>
      <c r="O9839" s="26">
        <v>9830</v>
      </c>
      <c r="P9839" s="58">
        <v>0</v>
      </c>
    </row>
    <row r="9840" spans="12:16" x14ac:dyDescent="0.3">
      <c r="L9840" s="26">
        <v>9831</v>
      </c>
      <c r="M9840" s="58">
        <v>0</v>
      </c>
      <c r="O9840" s="26">
        <v>9831</v>
      </c>
      <c r="P9840" s="58">
        <v>0</v>
      </c>
    </row>
    <row r="9841" spans="12:16" x14ac:dyDescent="0.3">
      <c r="L9841" s="26">
        <v>9832</v>
      </c>
      <c r="M9841" s="58">
        <v>0</v>
      </c>
      <c r="O9841" s="26">
        <v>9832</v>
      </c>
      <c r="P9841" s="58">
        <v>0</v>
      </c>
    </row>
    <row r="9842" spans="12:16" x14ac:dyDescent="0.3">
      <c r="L9842" s="26">
        <v>9833</v>
      </c>
      <c r="M9842" s="58">
        <v>11450947.39870883</v>
      </c>
      <c r="O9842" s="26">
        <v>9833</v>
      </c>
      <c r="P9842" s="58">
        <v>11450947.39870883</v>
      </c>
    </row>
    <row r="9843" spans="12:16" x14ac:dyDescent="0.3">
      <c r="L9843" s="26">
        <v>9834</v>
      </c>
      <c r="M9843" s="58">
        <v>0</v>
      </c>
      <c r="O9843" s="26">
        <v>9834</v>
      </c>
      <c r="P9843" s="58">
        <v>0</v>
      </c>
    </row>
    <row r="9844" spans="12:16" x14ac:dyDescent="0.3">
      <c r="L9844" s="26">
        <v>9835</v>
      </c>
      <c r="M9844" s="58">
        <v>0</v>
      </c>
      <c r="O9844" s="26">
        <v>9835</v>
      </c>
      <c r="P9844" s="58">
        <v>0</v>
      </c>
    </row>
    <row r="9845" spans="12:16" x14ac:dyDescent="0.3">
      <c r="L9845" s="26">
        <v>9836</v>
      </c>
      <c r="M9845" s="58">
        <v>20483419.190550216</v>
      </c>
      <c r="O9845" s="26">
        <v>9836</v>
      </c>
      <c r="P9845" s="58">
        <v>20483419.190550216</v>
      </c>
    </row>
    <row r="9846" spans="12:16" x14ac:dyDescent="0.3">
      <c r="L9846" s="26">
        <v>9837</v>
      </c>
      <c r="M9846" s="58">
        <v>0</v>
      </c>
      <c r="O9846" s="26">
        <v>9837</v>
      </c>
      <c r="P9846" s="58">
        <v>0</v>
      </c>
    </row>
    <row r="9847" spans="12:16" x14ac:dyDescent="0.3">
      <c r="L9847" s="26">
        <v>9838</v>
      </c>
      <c r="M9847" s="58">
        <v>0</v>
      </c>
      <c r="O9847" s="26">
        <v>9838</v>
      </c>
      <c r="P9847" s="58">
        <v>0</v>
      </c>
    </row>
    <row r="9848" spans="12:16" x14ac:dyDescent="0.3">
      <c r="L9848" s="26">
        <v>9839</v>
      </c>
      <c r="M9848" s="58">
        <v>0</v>
      </c>
      <c r="O9848" s="26">
        <v>9839</v>
      </c>
      <c r="P9848" s="58">
        <v>0</v>
      </c>
    </row>
    <row r="9849" spans="12:16" x14ac:dyDescent="0.3">
      <c r="L9849" s="26">
        <v>9840</v>
      </c>
      <c r="M9849" s="58">
        <v>0</v>
      </c>
      <c r="O9849" s="26">
        <v>9840</v>
      </c>
      <c r="P9849" s="58">
        <v>0</v>
      </c>
    </row>
    <row r="9850" spans="12:16" x14ac:dyDescent="0.3">
      <c r="L9850" s="26">
        <v>9841</v>
      </c>
      <c r="M9850" s="58">
        <v>0</v>
      </c>
      <c r="O9850" s="26">
        <v>9841</v>
      </c>
      <c r="P9850" s="58">
        <v>0</v>
      </c>
    </row>
    <row r="9851" spans="12:16" x14ac:dyDescent="0.3">
      <c r="L9851" s="26">
        <v>9842</v>
      </c>
      <c r="M9851" s="58">
        <v>0</v>
      </c>
      <c r="O9851" s="26">
        <v>9842</v>
      </c>
      <c r="P9851" s="58">
        <v>0</v>
      </c>
    </row>
    <row r="9852" spans="12:16" x14ac:dyDescent="0.3">
      <c r="L9852" s="26">
        <v>9843</v>
      </c>
      <c r="M9852" s="58">
        <v>9219487.1845958959</v>
      </c>
      <c r="O9852" s="26">
        <v>9843</v>
      </c>
      <c r="P9852" s="58">
        <v>9219487.1845958959</v>
      </c>
    </row>
    <row r="9853" spans="12:16" x14ac:dyDescent="0.3">
      <c r="L9853" s="26">
        <v>9844</v>
      </c>
      <c r="M9853" s="58">
        <v>0</v>
      </c>
      <c r="O9853" s="26">
        <v>9844</v>
      </c>
      <c r="P9853" s="58">
        <v>0</v>
      </c>
    </row>
    <row r="9854" spans="12:16" x14ac:dyDescent="0.3">
      <c r="L9854" s="26">
        <v>9845</v>
      </c>
      <c r="M9854" s="58">
        <v>18440219.108006295</v>
      </c>
      <c r="O9854" s="26">
        <v>9845</v>
      </c>
      <c r="P9854" s="58">
        <v>18440219.108006295</v>
      </c>
    </row>
    <row r="9855" spans="12:16" x14ac:dyDescent="0.3">
      <c r="L9855" s="26">
        <v>9846</v>
      </c>
      <c r="M9855" s="58">
        <v>11559821.107144186</v>
      </c>
      <c r="O9855" s="26">
        <v>9846</v>
      </c>
      <c r="P9855" s="58">
        <v>11559821.107144186</v>
      </c>
    </row>
    <row r="9856" spans="12:16" x14ac:dyDescent="0.3">
      <c r="L9856" s="26">
        <v>9847</v>
      </c>
      <c r="M9856" s="58">
        <v>0</v>
      </c>
      <c r="O9856" s="26">
        <v>9847</v>
      </c>
      <c r="P9856" s="58">
        <v>0</v>
      </c>
    </row>
    <row r="9857" spans="12:16" x14ac:dyDescent="0.3">
      <c r="L9857" s="26">
        <v>9848</v>
      </c>
      <c r="M9857" s="58">
        <v>32498551.545197476</v>
      </c>
      <c r="O9857" s="26">
        <v>9848</v>
      </c>
      <c r="P9857" s="58">
        <v>32498551.545197476</v>
      </c>
    </row>
    <row r="9858" spans="12:16" x14ac:dyDescent="0.3">
      <c r="L9858" s="26">
        <v>9849</v>
      </c>
      <c r="M9858" s="58">
        <v>34094980.561436817</v>
      </c>
      <c r="O9858" s="26">
        <v>9849</v>
      </c>
      <c r="P9858" s="58">
        <v>25431507.011436623</v>
      </c>
    </row>
    <row r="9859" spans="12:16" x14ac:dyDescent="0.3">
      <c r="L9859" s="26">
        <v>9850</v>
      </c>
      <c r="M9859" s="58">
        <v>10794306.672297258</v>
      </c>
      <c r="O9859" s="26">
        <v>9850</v>
      </c>
      <c r="P9859" s="58">
        <v>10794306.672297258</v>
      </c>
    </row>
    <row r="9860" spans="12:16" x14ac:dyDescent="0.3">
      <c r="L9860" s="26">
        <v>9851</v>
      </c>
      <c r="M9860" s="58">
        <v>0</v>
      </c>
      <c r="O9860" s="26">
        <v>9851</v>
      </c>
      <c r="P9860" s="58">
        <v>0</v>
      </c>
    </row>
    <row r="9861" spans="12:16" x14ac:dyDescent="0.3">
      <c r="L9861" s="26">
        <v>9852</v>
      </c>
      <c r="M9861" s="58">
        <v>0</v>
      </c>
      <c r="O9861" s="26">
        <v>9852</v>
      </c>
      <c r="P9861" s="58">
        <v>0</v>
      </c>
    </row>
    <row r="9862" spans="12:16" x14ac:dyDescent="0.3">
      <c r="L9862" s="26">
        <v>9853</v>
      </c>
      <c r="M9862" s="58">
        <v>52715368.878727823</v>
      </c>
      <c r="O9862" s="26">
        <v>9853</v>
      </c>
      <c r="P9862" s="58">
        <v>52715368.878727823</v>
      </c>
    </row>
    <row r="9863" spans="12:16" x14ac:dyDescent="0.3">
      <c r="L9863" s="26">
        <v>9854</v>
      </c>
      <c r="M9863" s="58">
        <v>15209013.892425187</v>
      </c>
      <c r="O9863" s="26">
        <v>9854</v>
      </c>
      <c r="P9863" s="58">
        <v>15209013.892425187</v>
      </c>
    </row>
    <row r="9864" spans="12:16" x14ac:dyDescent="0.3">
      <c r="L9864" s="26">
        <v>9855</v>
      </c>
      <c r="M9864" s="58">
        <v>0</v>
      </c>
      <c r="O9864" s="26">
        <v>9855</v>
      </c>
      <c r="P9864" s="58">
        <v>0</v>
      </c>
    </row>
    <row r="9865" spans="12:16" x14ac:dyDescent="0.3">
      <c r="L9865" s="26">
        <v>9856</v>
      </c>
      <c r="M9865" s="58">
        <v>22050324.852789633</v>
      </c>
      <c r="O9865" s="26">
        <v>9856</v>
      </c>
      <c r="P9865" s="58">
        <v>22050324.852789633</v>
      </c>
    </row>
    <row r="9866" spans="12:16" x14ac:dyDescent="0.3">
      <c r="L9866" s="26">
        <v>9857</v>
      </c>
      <c r="M9866" s="58">
        <v>20704747.544247575</v>
      </c>
      <c r="O9866" s="26">
        <v>9857</v>
      </c>
      <c r="P9866" s="58">
        <v>20704747.544247575</v>
      </c>
    </row>
    <row r="9867" spans="12:16" x14ac:dyDescent="0.3">
      <c r="L9867" s="26">
        <v>9858</v>
      </c>
      <c r="M9867" s="58">
        <v>0</v>
      </c>
      <c r="O9867" s="26">
        <v>9858</v>
      </c>
      <c r="P9867" s="58">
        <v>0</v>
      </c>
    </row>
    <row r="9868" spans="12:16" x14ac:dyDescent="0.3">
      <c r="L9868" s="26">
        <v>9859</v>
      </c>
      <c r="M9868" s="58">
        <v>15494854.858306905</v>
      </c>
      <c r="O9868" s="26">
        <v>9859</v>
      </c>
      <c r="P9868" s="58">
        <v>15494854.858306905</v>
      </c>
    </row>
    <row r="9869" spans="12:16" x14ac:dyDescent="0.3">
      <c r="L9869" s="26">
        <v>9860</v>
      </c>
      <c r="M9869" s="58">
        <v>26527655.548063688</v>
      </c>
      <c r="O9869" s="26">
        <v>9860</v>
      </c>
      <c r="P9869" s="58">
        <v>11591567.898988506</v>
      </c>
    </row>
    <row r="9870" spans="12:16" x14ac:dyDescent="0.3">
      <c r="L9870" s="26">
        <v>9861</v>
      </c>
      <c r="M9870" s="58">
        <v>24380611.245404307</v>
      </c>
      <c r="O9870" s="26">
        <v>9861</v>
      </c>
      <c r="P9870" s="58">
        <v>24380611.245404307</v>
      </c>
    </row>
    <row r="9871" spans="12:16" x14ac:dyDescent="0.3">
      <c r="L9871" s="26">
        <v>9862</v>
      </c>
      <c r="M9871" s="58">
        <v>0</v>
      </c>
      <c r="O9871" s="26">
        <v>9862</v>
      </c>
      <c r="P9871" s="58">
        <v>0</v>
      </c>
    </row>
    <row r="9872" spans="12:16" x14ac:dyDescent="0.3">
      <c r="L9872" s="26">
        <v>9863</v>
      </c>
      <c r="M9872" s="58">
        <v>0</v>
      </c>
      <c r="O9872" s="26">
        <v>9863</v>
      </c>
      <c r="P9872" s="58">
        <v>0</v>
      </c>
    </row>
    <row r="9873" spans="12:16" x14ac:dyDescent="0.3">
      <c r="L9873" s="26">
        <v>9864</v>
      </c>
      <c r="M9873" s="58">
        <v>25490635.299310476</v>
      </c>
      <c r="O9873" s="26">
        <v>9864</v>
      </c>
      <c r="P9873" s="58">
        <v>25490635.299310476</v>
      </c>
    </row>
    <row r="9874" spans="12:16" x14ac:dyDescent="0.3">
      <c r="L9874" s="26">
        <v>9865</v>
      </c>
      <c r="M9874" s="58">
        <v>4410801.238566028</v>
      </c>
      <c r="O9874" s="26">
        <v>9865</v>
      </c>
      <c r="P9874" s="58">
        <v>4410801.238566028</v>
      </c>
    </row>
    <row r="9875" spans="12:16" x14ac:dyDescent="0.3">
      <c r="L9875" s="26">
        <v>9866</v>
      </c>
      <c r="M9875" s="58">
        <v>0</v>
      </c>
      <c r="O9875" s="26">
        <v>9866</v>
      </c>
      <c r="P9875" s="58">
        <v>0</v>
      </c>
    </row>
    <row r="9876" spans="12:16" x14ac:dyDescent="0.3">
      <c r="L9876" s="26">
        <v>9867</v>
      </c>
      <c r="M9876" s="58">
        <v>0</v>
      </c>
      <c r="O9876" s="26">
        <v>9867</v>
      </c>
      <c r="P9876" s="58">
        <v>0</v>
      </c>
    </row>
    <row r="9877" spans="12:16" x14ac:dyDescent="0.3">
      <c r="L9877" s="26">
        <v>9868</v>
      </c>
      <c r="M9877" s="58">
        <v>8130754.0280211549</v>
      </c>
      <c r="O9877" s="26">
        <v>9868</v>
      </c>
      <c r="P9877" s="58">
        <v>8130754.0280211549</v>
      </c>
    </row>
    <row r="9878" spans="12:16" x14ac:dyDescent="0.3">
      <c r="L9878" s="26">
        <v>9869</v>
      </c>
      <c r="M9878" s="58">
        <v>0</v>
      </c>
      <c r="O9878" s="26">
        <v>9869</v>
      </c>
      <c r="P9878" s="58">
        <v>0</v>
      </c>
    </row>
    <row r="9879" spans="12:16" x14ac:dyDescent="0.3">
      <c r="L9879" s="26">
        <v>9870</v>
      </c>
      <c r="M9879" s="58">
        <v>0</v>
      </c>
      <c r="O9879" s="26">
        <v>9870</v>
      </c>
      <c r="P9879" s="58">
        <v>0</v>
      </c>
    </row>
    <row r="9880" spans="12:16" x14ac:dyDescent="0.3">
      <c r="L9880" s="26">
        <v>9871</v>
      </c>
      <c r="M9880" s="58">
        <v>0</v>
      </c>
      <c r="O9880" s="26">
        <v>9871</v>
      </c>
      <c r="P9880" s="58">
        <v>0</v>
      </c>
    </row>
    <row r="9881" spans="12:16" x14ac:dyDescent="0.3">
      <c r="L9881" s="26">
        <v>9872</v>
      </c>
      <c r="M9881" s="58">
        <v>13969694.033398366</v>
      </c>
      <c r="O9881" s="26">
        <v>9872</v>
      </c>
      <c r="P9881" s="58">
        <v>13969694.033398366</v>
      </c>
    </row>
    <row r="9882" spans="12:16" x14ac:dyDescent="0.3">
      <c r="L9882" s="26">
        <v>9873</v>
      </c>
      <c r="M9882" s="58">
        <v>0</v>
      </c>
      <c r="O9882" s="26">
        <v>9873</v>
      </c>
      <c r="P9882" s="58">
        <v>0</v>
      </c>
    </row>
    <row r="9883" spans="12:16" x14ac:dyDescent="0.3">
      <c r="L9883" s="26">
        <v>9874</v>
      </c>
      <c r="M9883" s="58">
        <v>7602005.8634661194</v>
      </c>
      <c r="O9883" s="26">
        <v>9874</v>
      </c>
      <c r="P9883" s="58">
        <v>7602005.8634661194</v>
      </c>
    </row>
    <row r="9884" spans="12:16" x14ac:dyDescent="0.3">
      <c r="L9884" s="26">
        <v>9875</v>
      </c>
      <c r="M9884" s="58">
        <v>0</v>
      </c>
      <c r="O9884" s="26">
        <v>9875</v>
      </c>
      <c r="P9884" s="58">
        <v>0</v>
      </c>
    </row>
    <row r="9885" spans="12:16" x14ac:dyDescent="0.3">
      <c r="L9885" s="26">
        <v>9876</v>
      </c>
      <c r="M9885" s="58">
        <v>0</v>
      </c>
      <c r="O9885" s="26">
        <v>9876</v>
      </c>
      <c r="P9885" s="58">
        <v>0</v>
      </c>
    </row>
    <row r="9886" spans="12:16" x14ac:dyDescent="0.3">
      <c r="L9886" s="26">
        <v>9877</v>
      </c>
      <c r="M9886" s="58">
        <v>0</v>
      </c>
      <c r="O9886" s="26">
        <v>9877</v>
      </c>
      <c r="P9886" s="58">
        <v>0</v>
      </c>
    </row>
    <row r="9887" spans="12:16" x14ac:dyDescent="0.3">
      <c r="L9887" s="26">
        <v>9878</v>
      </c>
      <c r="M9887" s="58">
        <v>0</v>
      </c>
      <c r="O9887" s="26">
        <v>9878</v>
      </c>
      <c r="P9887" s="58">
        <v>0</v>
      </c>
    </row>
    <row r="9888" spans="12:16" x14ac:dyDescent="0.3">
      <c r="L9888" s="26">
        <v>9879</v>
      </c>
      <c r="M9888" s="58">
        <v>0</v>
      </c>
      <c r="O9888" s="26">
        <v>9879</v>
      </c>
      <c r="P9888" s="58">
        <v>0</v>
      </c>
    </row>
    <row r="9889" spans="12:16" x14ac:dyDescent="0.3">
      <c r="L9889" s="26">
        <v>9880</v>
      </c>
      <c r="M9889" s="58">
        <v>0</v>
      </c>
      <c r="O9889" s="26">
        <v>9880</v>
      </c>
      <c r="P9889" s="58">
        <v>0</v>
      </c>
    </row>
    <row r="9890" spans="12:16" x14ac:dyDescent="0.3">
      <c r="L9890" s="26">
        <v>9881</v>
      </c>
      <c r="M9890" s="58">
        <v>10977941.292367168</v>
      </c>
      <c r="O9890" s="26">
        <v>9881</v>
      </c>
      <c r="P9890" s="58">
        <v>10977941.292367168</v>
      </c>
    </row>
    <row r="9891" spans="12:16" x14ac:dyDescent="0.3">
      <c r="L9891" s="26">
        <v>9882</v>
      </c>
      <c r="M9891" s="58">
        <v>0</v>
      </c>
      <c r="O9891" s="26">
        <v>9882</v>
      </c>
      <c r="P9891" s="58">
        <v>0</v>
      </c>
    </row>
    <row r="9892" spans="12:16" x14ac:dyDescent="0.3">
      <c r="L9892" s="26">
        <v>9883</v>
      </c>
      <c r="M9892" s="58">
        <v>0</v>
      </c>
      <c r="O9892" s="26">
        <v>9883</v>
      </c>
      <c r="P9892" s="58">
        <v>0</v>
      </c>
    </row>
    <row r="9893" spans="12:16" x14ac:dyDescent="0.3">
      <c r="L9893" s="26">
        <v>9884</v>
      </c>
      <c r="M9893" s="58">
        <v>6206542.4305173801</v>
      </c>
      <c r="O9893" s="26">
        <v>9884</v>
      </c>
      <c r="P9893" s="58">
        <v>6206542.4305173801</v>
      </c>
    </row>
    <row r="9894" spans="12:16" x14ac:dyDescent="0.3">
      <c r="L9894" s="26">
        <v>9885</v>
      </c>
      <c r="M9894" s="58">
        <v>45913171.984906346</v>
      </c>
      <c r="O9894" s="26">
        <v>9885</v>
      </c>
      <c r="P9894" s="58">
        <v>45913171.984906346</v>
      </c>
    </row>
    <row r="9895" spans="12:16" x14ac:dyDescent="0.3">
      <c r="L9895" s="26">
        <v>9886</v>
      </c>
      <c r="M9895" s="58">
        <v>9723664.2007334661</v>
      </c>
      <c r="O9895" s="26">
        <v>9886</v>
      </c>
      <c r="P9895" s="58">
        <v>9723664.2007334661</v>
      </c>
    </row>
    <row r="9896" spans="12:16" x14ac:dyDescent="0.3">
      <c r="L9896" s="26">
        <v>9887</v>
      </c>
      <c r="M9896" s="58">
        <v>0</v>
      </c>
      <c r="O9896" s="26">
        <v>9887</v>
      </c>
      <c r="P9896" s="58">
        <v>0</v>
      </c>
    </row>
    <row r="9897" spans="12:16" x14ac:dyDescent="0.3">
      <c r="L9897" s="26">
        <v>9888</v>
      </c>
      <c r="M9897" s="58">
        <v>14855547.45748229</v>
      </c>
      <c r="O9897" s="26">
        <v>9888</v>
      </c>
      <c r="P9897" s="58">
        <v>14855547.45748229</v>
      </c>
    </row>
    <row r="9898" spans="12:16" x14ac:dyDescent="0.3">
      <c r="L9898" s="26">
        <v>9889</v>
      </c>
      <c r="M9898" s="58">
        <v>17692892.227439974</v>
      </c>
      <c r="O9898" s="26">
        <v>9889</v>
      </c>
      <c r="P9898" s="58">
        <v>17692892.227439974</v>
      </c>
    </row>
    <row r="9899" spans="12:16" x14ac:dyDescent="0.3">
      <c r="L9899" s="26">
        <v>9890</v>
      </c>
      <c r="M9899" s="58">
        <v>12905348.34372535</v>
      </c>
      <c r="O9899" s="26">
        <v>9890</v>
      </c>
      <c r="P9899" s="58">
        <v>12905348.34372535</v>
      </c>
    </row>
    <row r="9900" spans="12:16" x14ac:dyDescent="0.3">
      <c r="L9900" s="26">
        <v>9891</v>
      </c>
      <c r="M9900" s="58">
        <v>13348472.774340009</v>
      </c>
      <c r="O9900" s="26">
        <v>9891</v>
      </c>
      <c r="P9900" s="58">
        <v>13348472.774340009</v>
      </c>
    </row>
    <row r="9901" spans="12:16" x14ac:dyDescent="0.3">
      <c r="L9901" s="26">
        <v>9892</v>
      </c>
      <c r="M9901" s="58">
        <v>0</v>
      </c>
      <c r="O9901" s="26">
        <v>9892</v>
      </c>
      <c r="P9901" s="58">
        <v>0</v>
      </c>
    </row>
    <row r="9902" spans="12:16" x14ac:dyDescent="0.3">
      <c r="L9902" s="26">
        <v>9893</v>
      </c>
      <c r="M9902" s="58">
        <v>0</v>
      </c>
      <c r="O9902" s="26">
        <v>9893</v>
      </c>
      <c r="P9902" s="58">
        <v>0</v>
      </c>
    </row>
    <row r="9903" spans="12:16" x14ac:dyDescent="0.3">
      <c r="L9903" s="26">
        <v>9894</v>
      </c>
      <c r="M9903" s="58">
        <v>0</v>
      </c>
      <c r="O9903" s="26">
        <v>9894</v>
      </c>
      <c r="P9903" s="58">
        <v>0</v>
      </c>
    </row>
    <row r="9904" spans="12:16" x14ac:dyDescent="0.3">
      <c r="L9904" s="26">
        <v>9895</v>
      </c>
      <c r="M9904" s="58">
        <v>10882914.917113405</v>
      </c>
      <c r="O9904" s="26">
        <v>9895</v>
      </c>
      <c r="P9904" s="58">
        <v>0</v>
      </c>
    </row>
    <row r="9905" spans="12:16" x14ac:dyDescent="0.3">
      <c r="L9905" s="26">
        <v>9896</v>
      </c>
      <c r="M9905" s="58">
        <v>31442001.669813417</v>
      </c>
      <c r="O9905" s="26">
        <v>9896</v>
      </c>
      <c r="P9905" s="58">
        <v>22188163.541131411</v>
      </c>
    </row>
    <row r="9906" spans="12:16" x14ac:dyDescent="0.3">
      <c r="L9906" s="26">
        <v>9897</v>
      </c>
      <c r="M9906" s="58">
        <v>0</v>
      </c>
      <c r="O9906" s="26">
        <v>9897</v>
      </c>
      <c r="P9906" s="58">
        <v>0</v>
      </c>
    </row>
    <row r="9907" spans="12:16" x14ac:dyDescent="0.3">
      <c r="L9907" s="26">
        <v>9898</v>
      </c>
      <c r="M9907" s="58">
        <v>10322049.13207688</v>
      </c>
      <c r="O9907" s="26">
        <v>9898</v>
      </c>
      <c r="P9907" s="58">
        <v>10322049.13207688</v>
      </c>
    </row>
    <row r="9908" spans="12:16" x14ac:dyDescent="0.3">
      <c r="L9908" s="26">
        <v>9899</v>
      </c>
      <c r="M9908" s="58">
        <v>0</v>
      </c>
      <c r="O9908" s="26">
        <v>9899</v>
      </c>
      <c r="P9908" s="58">
        <v>0</v>
      </c>
    </row>
    <row r="9909" spans="12:16" x14ac:dyDescent="0.3">
      <c r="L9909" s="26">
        <v>9900</v>
      </c>
      <c r="M9909" s="58">
        <v>0</v>
      </c>
      <c r="O9909" s="26">
        <v>9900</v>
      </c>
      <c r="P9909" s="58">
        <v>0</v>
      </c>
    </row>
    <row r="9910" spans="12:16" x14ac:dyDescent="0.3">
      <c r="L9910" s="26">
        <v>9901</v>
      </c>
      <c r="M9910" s="58">
        <v>9794465.0726402272</v>
      </c>
      <c r="O9910" s="26">
        <v>9901</v>
      </c>
      <c r="P9910" s="58">
        <v>9794465.0726402272</v>
      </c>
    </row>
    <row r="9911" spans="12:16" x14ac:dyDescent="0.3">
      <c r="L9911" s="26">
        <v>9902</v>
      </c>
      <c r="M9911" s="58">
        <v>9287646.4869940989</v>
      </c>
      <c r="O9911" s="26">
        <v>9902</v>
      </c>
      <c r="P9911" s="58">
        <v>9287646.4869940989</v>
      </c>
    </row>
    <row r="9912" spans="12:16" x14ac:dyDescent="0.3">
      <c r="L9912" s="26">
        <v>9903</v>
      </c>
      <c r="M9912" s="58">
        <v>0</v>
      </c>
      <c r="O9912" s="26">
        <v>9903</v>
      </c>
      <c r="P9912" s="58">
        <v>0</v>
      </c>
    </row>
    <row r="9913" spans="12:16" x14ac:dyDescent="0.3">
      <c r="L9913" s="26">
        <v>9904</v>
      </c>
      <c r="M9913" s="58">
        <v>18147405.567587711</v>
      </c>
      <c r="O9913" s="26">
        <v>9904</v>
      </c>
      <c r="P9913" s="58">
        <v>3898547.5437794863</v>
      </c>
    </row>
    <row r="9914" spans="12:16" x14ac:dyDescent="0.3">
      <c r="L9914" s="26">
        <v>9905</v>
      </c>
      <c r="M9914" s="58">
        <v>0</v>
      </c>
      <c r="O9914" s="26">
        <v>9905</v>
      </c>
      <c r="P9914" s="58">
        <v>0</v>
      </c>
    </row>
    <row r="9915" spans="12:16" x14ac:dyDescent="0.3">
      <c r="L9915" s="26">
        <v>9906</v>
      </c>
      <c r="M9915" s="58">
        <v>0</v>
      </c>
      <c r="O9915" s="26">
        <v>9906</v>
      </c>
      <c r="P9915" s="58">
        <v>0</v>
      </c>
    </row>
    <row r="9916" spans="12:16" x14ac:dyDescent="0.3">
      <c r="L9916" s="26">
        <v>9907</v>
      </c>
      <c r="M9916" s="58">
        <v>12129812.650964441</v>
      </c>
      <c r="O9916" s="26">
        <v>9907</v>
      </c>
      <c r="P9916" s="58">
        <v>12129812.650964441</v>
      </c>
    </row>
    <row r="9917" spans="12:16" x14ac:dyDescent="0.3">
      <c r="L9917" s="26">
        <v>9908</v>
      </c>
      <c r="M9917" s="58">
        <v>22102266.273103118</v>
      </c>
      <c r="O9917" s="26">
        <v>9908</v>
      </c>
      <c r="P9917" s="58">
        <v>22102266.273103118</v>
      </c>
    </row>
    <row r="9918" spans="12:16" x14ac:dyDescent="0.3">
      <c r="L9918" s="26">
        <v>9909</v>
      </c>
      <c r="M9918" s="58">
        <v>0</v>
      </c>
      <c r="O9918" s="26">
        <v>9909</v>
      </c>
      <c r="P9918" s="58">
        <v>0</v>
      </c>
    </row>
    <row r="9919" spans="12:16" x14ac:dyDescent="0.3">
      <c r="L9919" s="26">
        <v>9910</v>
      </c>
      <c r="M9919" s="58">
        <v>34382466.865714051</v>
      </c>
      <c r="O9919" s="26">
        <v>9910</v>
      </c>
      <c r="P9919" s="58">
        <v>34382466.865714051</v>
      </c>
    </row>
    <row r="9920" spans="12:16" x14ac:dyDescent="0.3">
      <c r="L9920" s="26">
        <v>9911</v>
      </c>
      <c r="M9920" s="58">
        <v>0</v>
      </c>
      <c r="O9920" s="26">
        <v>9911</v>
      </c>
      <c r="P9920" s="58">
        <v>0</v>
      </c>
    </row>
    <row r="9921" spans="12:16" x14ac:dyDescent="0.3">
      <c r="L9921" s="26">
        <v>9912</v>
      </c>
      <c r="M9921" s="58">
        <v>25036723.087574154</v>
      </c>
      <c r="O9921" s="26">
        <v>9912</v>
      </c>
      <c r="P9921" s="58">
        <v>25036723.087574154</v>
      </c>
    </row>
    <row r="9922" spans="12:16" x14ac:dyDescent="0.3">
      <c r="L9922" s="26">
        <v>9913</v>
      </c>
      <c r="M9922" s="58">
        <v>0</v>
      </c>
      <c r="O9922" s="26">
        <v>9913</v>
      </c>
      <c r="P9922" s="58">
        <v>0</v>
      </c>
    </row>
    <row r="9923" spans="12:16" x14ac:dyDescent="0.3">
      <c r="L9923" s="26">
        <v>9914</v>
      </c>
      <c r="M9923" s="58">
        <v>20937594.1836574</v>
      </c>
      <c r="O9923" s="26">
        <v>9914</v>
      </c>
      <c r="P9923" s="58">
        <v>20937594.1836574</v>
      </c>
    </row>
    <row r="9924" spans="12:16" x14ac:dyDescent="0.3">
      <c r="L9924" s="26">
        <v>9915</v>
      </c>
      <c r="M9924" s="58">
        <v>0</v>
      </c>
      <c r="O9924" s="26">
        <v>9915</v>
      </c>
      <c r="P9924" s="58">
        <v>0</v>
      </c>
    </row>
    <row r="9925" spans="12:16" x14ac:dyDescent="0.3">
      <c r="L9925" s="26">
        <v>9916</v>
      </c>
      <c r="M9925" s="58">
        <v>0</v>
      </c>
      <c r="O9925" s="26">
        <v>9916</v>
      </c>
      <c r="P9925" s="58">
        <v>0</v>
      </c>
    </row>
    <row r="9926" spans="12:16" x14ac:dyDescent="0.3">
      <c r="L9926" s="26">
        <v>9917</v>
      </c>
      <c r="M9926" s="58">
        <v>0</v>
      </c>
      <c r="O9926" s="26">
        <v>9917</v>
      </c>
      <c r="P9926" s="58">
        <v>0</v>
      </c>
    </row>
    <row r="9927" spans="12:16" x14ac:dyDescent="0.3">
      <c r="L9927" s="26">
        <v>9918</v>
      </c>
      <c r="M9927" s="58">
        <v>0</v>
      </c>
      <c r="O9927" s="26">
        <v>9918</v>
      </c>
      <c r="P9927" s="58">
        <v>0</v>
      </c>
    </row>
    <row r="9928" spans="12:16" x14ac:dyDescent="0.3">
      <c r="L9928" s="26">
        <v>9919</v>
      </c>
      <c r="M9928" s="58">
        <v>12920013.767297944</v>
      </c>
      <c r="O9928" s="26">
        <v>9919</v>
      </c>
      <c r="P9928" s="58">
        <v>12920013.767297944</v>
      </c>
    </row>
    <row r="9929" spans="12:16" x14ac:dyDescent="0.3">
      <c r="L9929" s="26">
        <v>9920</v>
      </c>
      <c r="M9929" s="58">
        <v>18062785.279930089</v>
      </c>
      <c r="O9929" s="26">
        <v>9920</v>
      </c>
      <c r="P9929" s="58">
        <v>18062785.279930089</v>
      </c>
    </row>
    <row r="9930" spans="12:16" x14ac:dyDescent="0.3">
      <c r="L9930" s="26">
        <v>9921</v>
      </c>
      <c r="M9930" s="58">
        <v>14509198.656456187</v>
      </c>
      <c r="O9930" s="26">
        <v>9921</v>
      </c>
      <c r="P9930" s="58">
        <v>14509198.656456187</v>
      </c>
    </row>
    <row r="9931" spans="12:16" x14ac:dyDescent="0.3">
      <c r="L9931" s="26">
        <v>9922</v>
      </c>
      <c r="M9931" s="58">
        <v>20103629.641624097</v>
      </c>
      <c r="O9931" s="26">
        <v>9922</v>
      </c>
      <c r="P9931" s="58">
        <v>0</v>
      </c>
    </row>
    <row r="9932" spans="12:16" x14ac:dyDescent="0.3">
      <c r="L9932" s="26">
        <v>9923</v>
      </c>
      <c r="M9932" s="58">
        <v>0</v>
      </c>
      <c r="O9932" s="26">
        <v>9923</v>
      </c>
      <c r="P9932" s="58">
        <v>0</v>
      </c>
    </row>
    <row r="9933" spans="12:16" x14ac:dyDescent="0.3">
      <c r="L9933" s="26">
        <v>9924</v>
      </c>
      <c r="M9933" s="58">
        <v>5619153.2277832218</v>
      </c>
      <c r="O9933" s="26">
        <v>9924</v>
      </c>
      <c r="P9933" s="58">
        <v>5619153.2277832218</v>
      </c>
    </row>
    <row r="9934" spans="12:16" x14ac:dyDescent="0.3">
      <c r="L9934" s="26">
        <v>9925</v>
      </c>
      <c r="M9934" s="58">
        <v>16128489.807808796</v>
      </c>
      <c r="O9934" s="26">
        <v>9925</v>
      </c>
      <c r="P9934" s="58">
        <v>16128489.807808796</v>
      </c>
    </row>
    <row r="9935" spans="12:16" x14ac:dyDescent="0.3">
      <c r="L9935" s="26">
        <v>9926</v>
      </c>
      <c r="M9935" s="58">
        <v>0</v>
      </c>
      <c r="O9935" s="26">
        <v>9926</v>
      </c>
      <c r="P9935" s="58">
        <v>0</v>
      </c>
    </row>
    <row r="9936" spans="12:16" x14ac:dyDescent="0.3">
      <c r="L9936" s="26">
        <v>9927</v>
      </c>
      <c r="M9936" s="58">
        <v>20005932.031132504</v>
      </c>
      <c r="O9936" s="26">
        <v>9927</v>
      </c>
      <c r="P9936" s="58">
        <v>0</v>
      </c>
    </row>
    <row r="9937" spans="12:16" x14ac:dyDescent="0.3">
      <c r="L9937" s="26">
        <v>9928</v>
      </c>
      <c r="M9937" s="58">
        <v>11577174.627143808</v>
      </c>
      <c r="O9937" s="26">
        <v>9928</v>
      </c>
      <c r="P9937" s="58">
        <v>0</v>
      </c>
    </row>
    <row r="9938" spans="12:16" x14ac:dyDescent="0.3">
      <c r="L9938" s="26">
        <v>9929</v>
      </c>
      <c r="M9938" s="58">
        <v>0</v>
      </c>
      <c r="O9938" s="26">
        <v>9929</v>
      </c>
      <c r="P9938" s="58">
        <v>0</v>
      </c>
    </row>
    <row r="9939" spans="12:16" x14ac:dyDescent="0.3">
      <c r="L9939" s="26">
        <v>9930</v>
      </c>
      <c r="M9939" s="58">
        <v>5869658.123255345</v>
      </c>
      <c r="O9939" s="26">
        <v>9930</v>
      </c>
      <c r="P9939" s="58">
        <v>0</v>
      </c>
    </row>
    <row r="9940" spans="12:16" x14ac:dyDescent="0.3">
      <c r="L9940" s="26">
        <v>9931</v>
      </c>
      <c r="M9940" s="58">
        <v>0</v>
      </c>
      <c r="O9940" s="26">
        <v>9931</v>
      </c>
      <c r="P9940" s="58">
        <v>0</v>
      </c>
    </row>
    <row r="9941" spans="12:16" x14ac:dyDescent="0.3">
      <c r="L9941" s="26">
        <v>9932</v>
      </c>
      <c r="M9941" s="58">
        <v>0</v>
      </c>
      <c r="O9941" s="26">
        <v>9932</v>
      </c>
      <c r="P9941" s="58">
        <v>0</v>
      </c>
    </row>
    <row r="9942" spans="12:16" x14ac:dyDescent="0.3">
      <c r="L9942" s="26">
        <v>9933</v>
      </c>
      <c r="M9942" s="58">
        <v>0</v>
      </c>
      <c r="O9942" s="26">
        <v>9933</v>
      </c>
      <c r="P9942" s="58">
        <v>0</v>
      </c>
    </row>
    <row r="9943" spans="12:16" x14ac:dyDescent="0.3">
      <c r="L9943" s="26">
        <v>9934</v>
      </c>
      <c r="M9943" s="58">
        <v>26434230.823529627</v>
      </c>
      <c r="O9943" s="26">
        <v>9934</v>
      </c>
      <c r="P9943" s="58">
        <v>26434230.823529627</v>
      </c>
    </row>
    <row r="9944" spans="12:16" x14ac:dyDescent="0.3">
      <c r="L9944" s="26">
        <v>9935</v>
      </c>
      <c r="M9944" s="58">
        <v>0</v>
      </c>
      <c r="O9944" s="26">
        <v>9935</v>
      </c>
      <c r="P9944" s="58">
        <v>0</v>
      </c>
    </row>
    <row r="9945" spans="12:16" x14ac:dyDescent="0.3">
      <c r="L9945" s="26">
        <v>9936</v>
      </c>
      <c r="M9945" s="58">
        <v>0</v>
      </c>
      <c r="O9945" s="26">
        <v>9936</v>
      </c>
      <c r="P9945" s="58">
        <v>0</v>
      </c>
    </row>
    <row r="9946" spans="12:16" x14ac:dyDescent="0.3">
      <c r="L9946" s="26">
        <v>9937</v>
      </c>
      <c r="M9946" s="58">
        <v>9702015.5750899334</v>
      </c>
      <c r="O9946" s="26">
        <v>9937</v>
      </c>
      <c r="P9946" s="58">
        <v>9702015.5750899334</v>
      </c>
    </row>
    <row r="9947" spans="12:16" x14ac:dyDescent="0.3">
      <c r="L9947" s="26">
        <v>9938</v>
      </c>
      <c r="M9947" s="58">
        <v>0</v>
      </c>
      <c r="O9947" s="26">
        <v>9938</v>
      </c>
      <c r="P9947" s="58">
        <v>0</v>
      </c>
    </row>
    <row r="9948" spans="12:16" x14ac:dyDescent="0.3">
      <c r="L9948" s="26">
        <v>9939</v>
      </c>
      <c r="M9948" s="58">
        <v>0</v>
      </c>
      <c r="O9948" s="26">
        <v>9939</v>
      </c>
      <c r="P9948" s="58">
        <v>0</v>
      </c>
    </row>
    <row r="9949" spans="12:16" x14ac:dyDescent="0.3">
      <c r="L9949" s="26">
        <v>9940</v>
      </c>
      <c r="M9949" s="58">
        <v>6498640.7373986216</v>
      </c>
      <c r="O9949" s="26">
        <v>9940</v>
      </c>
      <c r="P9949" s="58">
        <v>0</v>
      </c>
    </row>
    <row r="9950" spans="12:16" x14ac:dyDescent="0.3">
      <c r="L9950" s="26">
        <v>9941</v>
      </c>
      <c r="M9950" s="58">
        <v>40408041.79139813</v>
      </c>
      <c r="O9950" s="26">
        <v>9941</v>
      </c>
      <c r="P9950" s="58">
        <v>40408041.79139813</v>
      </c>
    </row>
    <row r="9951" spans="12:16" x14ac:dyDescent="0.3">
      <c r="L9951" s="26">
        <v>9942</v>
      </c>
      <c r="M9951" s="58">
        <v>0</v>
      </c>
      <c r="O9951" s="26">
        <v>9942</v>
      </c>
      <c r="P9951" s="58">
        <v>0</v>
      </c>
    </row>
    <row r="9952" spans="12:16" x14ac:dyDescent="0.3">
      <c r="L9952" s="26">
        <v>9943</v>
      </c>
      <c r="M9952" s="58">
        <v>0</v>
      </c>
      <c r="O9952" s="26">
        <v>9943</v>
      </c>
      <c r="P9952" s="58">
        <v>0</v>
      </c>
    </row>
    <row r="9953" spans="12:16" x14ac:dyDescent="0.3">
      <c r="L9953" s="26">
        <v>9944</v>
      </c>
      <c r="M9953" s="58">
        <v>0</v>
      </c>
      <c r="O9953" s="26">
        <v>9944</v>
      </c>
      <c r="P9953" s="58">
        <v>0</v>
      </c>
    </row>
    <row r="9954" spans="12:16" x14ac:dyDescent="0.3">
      <c r="L9954" s="26">
        <v>9945</v>
      </c>
      <c r="M9954" s="58">
        <v>0</v>
      </c>
      <c r="O9954" s="26">
        <v>9945</v>
      </c>
      <c r="P9954" s="58">
        <v>0</v>
      </c>
    </row>
    <row r="9955" spans="12:16" x14ac:dyDescent="0.3">
      <c r="L9955" s="26">
        <v>9946</v>
      </c>
      <c r="M9955" s="58">
        <v>30328675.515123915</v>
      </c>
      <c r="O9955" s="26">
        <v>9946</v>
      </c>
      <c r="P9955" s="58">
        <v>30328675.515123915</v>
      </c>
    </row>
    <row r="9956" spans="12:16" x14ac:dyDescent="0.3">
      <c r="L9956" s="26">
        <v>9947</v>
      </c>
      <c r="M9956" s="58">
        <v>0</v>
      </c>
      <c r="O9956" s="26">
        <v>9947</v>
      </c>
      <c r="P9956" s="58">
        <v>0</v>
      </c>
    </row>
    <row r="9957" spans="12:16" x14ac:dyDescent="0.3">
      <c r="L9957" s="26">
        <v>9948</v>
      </c>
      <c r="M9957" s="58">
        <v>0</v>
      </c>
      <c r="O9957" s="26">
        <v>9948</v>
      </c>
      <c r="P9957" s="58">
        <v>0</v>
      </c>
    </row>
    <row r="9958" spans="12:16" x14ac:dyDescent="0.3">
      <c r="L9958" s="26">
        <v>9949</v>
      </c>
      <c r="M9958" s="58">
        <v>9822711.6403588336</v>
      </c>
      <c r="O9958" s="26">
        <v>9949</v>
      </c>
      <c r="P9958" s="58">
        <v>9822711.6403588336</v>
      </c>
    </row>
    <row r="9959" spans="12:16" x14ac:dyDescent="0.3">
      <c r="L9959" s="26">
        <v>9950</v>
      </c>
      <c r="M9959" s="58">
        <v>0</v>
      </c>
      <c r="O9959" s="26">
        <v>9950</v>
      </c>
      <c r="P9959" s="58">
        <v>0</v>
      </c>
    </row>
    <row r="9960" spans="12:16" x14ac:dyDescent="0.3">
      <c r="L9960" s="26">
        <v>9951</v>
      </c>
      <c r="M9960" s="58">
        <v>29527565.634916984</v>
      </c>
      <c r="O9960" s="26">
        <v>9951</v>
      </c>
      <c r="P9960" s="58">
        <v>29527565.634916984</v>
      </c>
    </row>
    <row r="9961" spans="12:16" x14ac:dyDescent="0.3">
      <c r="L9961" s="26">
        <v>9952</v>
      </c>
      <c r="M9961" s="58">
        <v>28735230.929459713</v>
      </c>
      <c r="O9961" s="26">
        <v>9952</v>
      </c>
      <c r="P9961" s="58">
        <v>19952121.048055924</v>
      </c>
    </row>
    <row r="9962" spans="12:16" x14ac:dyDescent="0.3">
      <c r="L9962" s="26">
        <v>9953</v>
      </c>
      <c r="M9962" s="58">
        <v>12656431.252912028</v>
      </c>
      <c r="O9962" s="26">
        <v>9953</v>
      </c>
      <c r="P9962" s="58">
        <v>12656431.252912028</v>
      </c>
    </row>
    <row r="9963" spans="12:16" x14ac:dyDescent="0.3">
      <c r="L9963" s="26">
        <v>9954</v>
      </c>
      <c r="M9963" s="58">
        <v>0</v>
      </c>
      <c r="O9963" s="26">
        <v>9954</v>
      </c>
      <c r="P9963" s="58">
        <v>0</v>
      </c>
    </row>
    <row r="9964" spans="12:16" x14ac:dyDescent="0.3">
      <c r="L9964" s="26">
        <v>9955</v>
      </c>
      <c r="M9964" s="58">
        <v>0</v>
      </c>
      <c r="O9964" s="26">
        <v>9955</v>
      </c>
      <c r="P9964" s="58">
        <v>0</v>
      </c>
    </row>
    <row r="9965" spans="12:16" x14ac:dyDescent="0.3">
      <c r="L9965" s="26">
        <v>9956</v>
      </c>
      <c r="M9965" s="58">
        <v>0</v>
      </c>
      <c r="O9965" s="26">
        <v>9956</v>
      </c>
      <c r="P9965" s="58">
        <v>0</v>
      </c>
    </row>
    <row r="9966" spans="12:16" x14ac:dyDescent="0.3">
      <c r="L9966" s="26">
        <v>9957</v>
      </c>
      <c r="M9966" s="58">
        <v>31817233.554503404</v>
      </c>
      <c r="O9966" s="26">
        <v>9957</v>
      </c>
      <c r="P9966" s="58">
        <v>31817233.554503404</v>
      </c>
    </row>
    <row r="9967" spans="12:16" x14ac:dyDescent="0.3">
      <c r="L9967" s="26">
        <v>9958</v>
      </c>
      <c r="M9967" s="58">
        <v>14843928.600269469</v>
      </c>
      <c r="O9967" s="26">
        <v>9958</v>
      </c>
      <c r="P9967" s="58">
        <v>14843928.600269469</v>
      </c>
    </row>
    <row r="9968" spans="12:16" x14ac:dyDescent="0.3">
      <c r="L9968" s="26">
        <v>9959</v>
      </c>
      <c r="M9968" s="58">
        <v>0</v>
      </c>
      <c r="O9968" s="26">
        <v>9959</v>
      </c>
      <c r="P9968" s="58">
        <v>0</v>
      </c>
    </row>
    <row r="9969" spans="12:16" x14ac:dyDescent="0.3">
      <c r="L9969" s="26">
        <v>9960</v>
      </c>
      <c r="M9969" s="58">
        <v>0</v>
      </c>
      <c r="O9969" s="26">
        <v>9960</v>
      </c>
      <c r="P9969" s="58">
        <v>0</v>
      </c>
    </row>
    <row r="9970" spans="12:16" x14ac:dyDescent="0.3">
      <c r="L9970" s="26">
        <v>9961</v>
      </c>
      <c r="M9970" s="58">
        <v>0</v>
      </c>
      <c r="O9970" s="26">
        <v>9961</v>
      </c>
      <c r="P9970" s="58">
        <v>0</v>
      </c>
    </row>
    <row r="9971" spans="12:16" x14ac:dyDescent="0.3">
      <c r="L9971" s="26">
        <v>9962</v>
      </c>
      <c r="M9971" s="58">
        <v>0</v>
      </c>
      <c r="O9971" s="26">
        <v>9962</v>
      </c>
      <c r="P9971" s="58">
        <v>0</v>
      </c>
    </row>
    <row r="9972" spans="12:16" x14ac:dyDescent="0.3">
      <c r="L9972" s="26">
        <v>9963</v>
      </c>
      <c r="M9972" s="58">
        <v>20645000.139329545</v>
      </c>
      <c r="O9972" s="26">
        <v>9963</v>
      </c>
      <c r="P9972" s="58">
        <v>20645000.139329545</v>
      </c>
    </row>
    <row r="9973" spans="12:16" x14ac:dyDescent="0.3">
      <c r="L9973" s="26">
        <v>9964</v>
      </c>
      <c r="M9973" s="58">
        <v>0</v>
      </c>
      <c r="O9973" s="26">
        <v>9964</v>
      </c>
      <c r="P9973" s="58">
        <v>0</v>
      </c>
    </row>
    <row r="9974" spans="12:16" x14ac:dyDescent="0.3">
      <c r="L9974" s="26">
        <v>9965</v>
      </c>
      <c r="M9974" s="58">
        <v>0</v>
      </c>
      <c r="O9974" s="26">
        <v>9965</v>
      </c>
      <c r="P9974" s="58">
        <v>0</v>
      </c>
    </row>
    <row r="9975" spans="12:16" x14ac:dyDescent="0.3">
      <c r="L9975" s="26">
        <v>9966</v>
      </c>
      <c r="M9975" s="58">
        <v>10065312.109902741</v>
      </c>
      <c r="O9975" s="26">
        <v>9966</v>
      </c>
      <c r="P9975" s="58">
        <v>0</v>
      </c>
    </row>
    <row r="9976" spans="12:16" x14ac:dyDescent="0.3">
      <c r="L9976" s="26">
        <v>9967</v>
      </c>
      <c r="M9976" s="58">
        <v>18644810.271509886</v>
      </c>
      <c r="O9976" s="26">
        <v>9967</v>
      </c>
      <c r="P9976" s="58">
        <v>18644810.271509886</v>
      </c>
    </row>
    <row r="9977" spans="12:16" x14ac:dyDescent="0.3">
      <c r="L9977" s="26">
        <v>9968</v>
      </c>
      <c r="M9977" s="58">
        <v>0</v>
      </c>
      <c r="O9977" s="26">
        <v>9968</v>
      </c>
      <c r="P9977" s="58">
        <v>0</v>
      </c>
    </row>
    <row r="9978" spans="12:16" x14ac:dyDescent="0.3">
      <c r="L9978" s="26">
        <v>9969</v>
      </c>
      <c r="M9978" s="58">
        <v>11746245.241979318</v>
      </c>
      <c r="O9978" s="26">
        <v>9969</v>
      </c>
      <c r="P9978" s="58">
        <v>0</v>
      </c>
    </row>
    <row r="9979" spans="12:16" x14ac:dyDescent="0.3">
      <c r="L9979" s="26">
        <v>9970</v>
      </c>
      <c r="M9979" s="58">
        <v>0</v>
      </c>
      <c r="O9979" s="26">
        <v>9970</v>
      </c>
      <c r="P9979" s="58">
        <v>0</v>
      </c>
    </row>
    <row r="9980" spans="12:16" x14ac:dyDescent="0.3">
      <c r="L9980" s="26">
        <v>9971</v>
      </c>
      <c r="M9980" s="58">
        <v>0</v>
      </c>
      <c r="O9980" s="26">
        <v>9971</v>
      </c>
      <c r="P9980" s="58">
        <v>0</v>
      </c>
    </row>
    <row r="9981" spans="12:16" x14ac:dyDescent="0.3">
      <c r="L9981" s="26">
        <v>9972</v>
      </c>
      <c r="M9981" s="58">
        <v>12100696.585315209</v>
      </c>
      <c r="O9981" s="26">
        <v>9972</v>
      </c>
      <c r="P9981" s="58">
        <v>12100696.585315209</v>
      </c>
    </row>
    <row r="9982" spans="12:16" x14ac:dyDescent="0.3">
      <c r="L9982" s="26">
        <v>9973</v>
      </c>
      <c r="M9982" s="58">
        <v>0</v>
      </c>
      <c r="O9982" s="26">
        <v>9973</v>
      </c>
      <c r="P9982" s="58">
        <v>0</v>
      </c>
    </row>
    <row r="9983" spans="12:16" x14ac:dyDescent="0.3">
      <c r="L9983" s="26">
        <v>9974</v>
      </c>
      <c r="M9983" s="58">
        <v>11880945.940845747</v>
      </c>
      <c r="O9983" s="26">
        <v>9974</v>
      </c>
      <c r="P9983" s="58">
        <v>11880945.940845747</v>
      </c>
    </row>
    <row r="9984" spans="12:16" x14ac:dyDescent="0.3">
      <c r="L9984" s="26">
        <v>9975</v>
      </c>
      <c r="M9984" s="58">
        <v>29202200.222965911</v>
      </c>
      <c r="O9984" s="26">
        <v>9975</v>
      </c>
      <c r="P9984" s="58">
        <v>29202200.222965911</v>
      </c>
    </row>
    <row r="9985" spans="12:16" x14ac:dyDescent="0.3">
      <c r="L9985" s="26">
        <v>9976</v>
      </c>
      <c r="M9985" s="58">
        <v>7611658.5177491084</v>
      </c>
      <c r="O9985" s="26">
        <v>9976</v>
      </c>
      <c r="P9985" s="58">
        <v>7611658.5177491084</v>
      </c>
    </row>
    <row r="9986" spans="12:16" x14ac:dyDescent="0.3">
      <c r="L9986" s="26">
        <v>9977</v>
      </c>
      <c r="M9986" s="58">
        <v>8458253.0256711673</v>
      </c>
      <c r="O9986" s="26">
        <v>9977</v>
      </c>
      <c r="P9986" s="58">
        <v>8458253.0256711673</v>
      </c>
    </row>
    <row r="9987" spans="12:16" x14ac:dyDescent="0.3">
      <c r="L9987" s="26">
        <v>9978</v>
      </c>
      <c r="M9987" s="58">
        <v>0</v>
      </c>
      <c r="O9987" s="26">
        <v>9978</v>
      </c>
      <c r="P9987" s="58">
        <v>0</v>
      </c>
    </row>
    <row r="9988" spans="12:16" x14ac:dyDescent="0.3">
      <c r="L9988" s="26">
        <v>9979</v>
      </c>
      <c r="M9988" s="58">
        <v>0</v>
      </c>
      <c r="O9988" s="26">
        <v>9979</v>
      </c>
      <c r="P9988" s="58">
        <v>0</v>
      </c>
    </row>
    <row r="9989" spans="12:16" x14ac:dyDescent="0.3">
      <c r="L9989" s="26">
        <v>9980</v>
      </c>
      <c r="M9989" s="58">
        <v>4924943.1527718073</v>
      </c>
      <c r="O9989" s="26">
        <v>9980</v>
      </c>
      <c r="P9989" s="58">
        <v>0</v>
      </c>
    </row>
    <row r="9990" spans="12:16" x14ac:dyDescent="0.3">
      <c r="L9990" s="26">
        <v>9981</v>
      </c>
      <c r="M9990" s="58">
        <v>12831652.489073409</v>
      </c>
      <c r="O9990" s="26">
        <v>9981</v>
      </c>
      <c r="P9990" s="58">
        <v>12831652.489073409</v>
      </c>
    </row>
    <row r="9991" spans="12:16" x14ac:dyDescent="0.3">
      <c r="L9991" s="26">
        <v>9982</v>
      </c>
      <c r="M9991" s="58">
        <v>28947320.137717698</v>
      </c>
      <c r="O9991" s="26">
        <v>9982</v>
      </c>
      <c r="P9991" s="58">
        <v>16946773.230491921</v>
      </c>
    </row>
    <row r="9992" spans="12:16" x14ac:dyDescent="0.3">
      <c r="L9992" s="26">
        <v>9983</v>
      </c>
      <c r="M9992" s="58">
        <v>0</v>
      </c>
      <c r="O9992" s="26">
        <v>9983</v>
      </c>
      <c r="P9992" s="58">
        <v>0</v>
      </c>
    </row>
    <row r="9993" spans="12:16" x14ac:dyDescent="0.3">
      <c r="L9993" s="26">
        <v>9984</v>
      </c>
      <c r="M9993" s="58">
        <v>0</v>
      </c>
      <c r="O9993" s="26">
        <v>9984</v>
      </c>
      <c r="P9993" s="58">
        <v>0</v>
      </c>
    </row>
    <row r="9994" spans="12:16" x14ac:dyDescent="0.3">
      <c r="L9994" s="26">
        <v>9985</v>
      </c>
      <c r="M9994" s="58">
        <v>9781733.8151312098</v>
      </c>
      <c r="O9994" s="26">
        <v>9985</v>
      </c>
      <c r="P9994" s="58">
        <v>0</v>
      </c>
    </row>
    <row r="9995" spans="12:16" x14ac:dyDescent="0.3">
      <c r="L9995" s="26">
        <v>9986</v>
      </c>
      <c r="M9995" s="58">
        <v>0</v>
      </c>
      <c r="O9995" s="26">
        <v>9986</v>
      </c>
      <c r="P9995" s="58">
        <v>0</v>
      </c>
    </row>
    <row r="9996" spans="12:16" x14ac:dyDescent="0.3">
      <c r="L9996" s="26">
        <v>9987</v>
      </c>
      <c r="M9996" s="58">
        <v>8116588.2193084341</v>
      </c>
      <c r="O9996" s="26">
        <v>9987</v>
      </c>
      <c r="P9996" s="58">
        <v>8116588.2193084341</v>
      </c>
    </row>
    <row r="9997" spans="12:16" x14ac:dyDescent="0.3">
      <c r="L9997" s="26">
        <v>9988</v>
      </c>
      <c r="M9997" s="58">
        <v>0</v>
      </c>
      <c r="O9997" s="26">
        <v>9988</v>
      </c>
      <c r="P9997" s="58">
        <v>0</v>
      </c>
    </row>
    <row r="9998" spans="12:16" x14ac:dyDescent="0.3">
      <c r="L9998" s="26">
        <v>9989</v>
      </c>
      <c r="M9998" s="58">
        <v>0</v>
      </c>
      <c r="O9998" s="26">
        <v>9989</v>
      </c>
      <c r="P9998" s="58">
        <v>0</v>
      </c>
    </row>
    <row r="9999" spans="12:16" x14ac:dyDescent="0.3">
      <c r="L9999" s="26">
        <v>9990</v>
      </c>
      <c r="M9999" s="58">
        <v>26068070.570146538</v>
      </c>
      <c r="O9999" s="26">
        <v>9990</v>
      </c>
      <c r="P9999" s="58">
        <v>10891294.872016413</v>
      </c>
    </row>
    <row r="10000" spans="12:16" x14ac:dyDescent="0.3">
      <c r="L10000" s="26">
        <v>9991</v>
      </c>
      <c r="M10000" s="58">
        <v>0</v>
      </c>
      <c r="O10000" s="26">
        <v>9991</v>
      </c>
      <c r="P10000" s="58">
        <v>0</v>
      </c>
    </row>
    <row r="10001" spans="12:16" x14ac:dyDescent="0.3">
      <c r="L10001" s="26">
        <v>9992</v>
      </c>
      <c r="M10001" s="58">
        <v>0</v>
      </c>
      <c r="O10001" s="26">
        <v>9992</v>
      </c>
      <c r="P10001" s="58">
        <v>0</v>
      </c>
    </row>
    <row r="10002" spans="12:16" x14ac:dyDescent="0.3">
      <c r="L10002" s="26">
        <v>9993</v>
      </c>
      <c r="M10002" s="58">
        <v>18566797.139430579</v>
      </c>
      <c r="O10002" s="26">
        <v>9993</v>
      </c>
      <c r="P10002" s="58">
        <v>18566797.139430579</v>
      </c>
    </row>
    <row r="10003" spans="12:16" x14ac:dyDescent="0.3">
      <c r="L10003" s="26">
        <v>9994</v>
      </c>
      <c r="M10003" s="58">
        <v>9589100.7249689922</v>
      </c>
      <c r="O10003" s="26">
        <v>9994</v>
      </c>
      <c r="P10003" s="58">
        <v>0</v>
      </c>
    </row>
    <row r="10004" spans="12:16" x14ac:dyDescent="0.3">
      <c r="L10004" s="26">
        <v>9995</v>
      </c>
      <c r="M10004" s="58">
        <v>0</v>
      </c>
      <c r="O10004" s="26">
        <v>9995</v>
      </c>
      <c r="P10004" s="58">
        <v>0</v>
      </c>
    </row>
    <row r="10005" spans="12:16" x14ac:dyDescent="0.3">
      <c r="L10005" s="26">
        <v>9996</v>
      </c>
      <c r="M10005" s="58">
        <v>0</v>
      </c>
      <c r="O10005" s="26">
        <v>9996</v>
      </c>
      <c r="P10005" s="58">
        <v>0</v>
      </c>
    </row>
    <row r="10006" spans="12:16" x14ac:dyDescent="0.3">
      <c r="L10006" s="26">
        <v>9997</v>
      </c>
      <c r="M10006" s="58">
        <v>30027598.315738104</v>
      </c>
      <c r="O10006" s="26">
        <v>9997</v>
      </c>
      <c r="P10006" s="58">
        <v>30027598.315738104</v>
      </c>
    </row>
    <row r="10007" spans="12:16" x14ac:dyDescent="0.3">
      <c r="L10007" s="26">
        <v>9998</v>
      </c>
      <c r="M10007" s="58">
        <v>13545522.350014739</v>
      </c>
      <c r="O10007" s="26">
        <v>9998</v>
      </c>
      <c r="P10007" s="58">
        <v>13545522.350014739</v>
      </c>
    </row>
    <row r="10008" spans="12:16" x14ac:dyDescent="0.3">
      <c r="L10008" s="26">
        <v>9999</v>
      </c>
      <c r="M10008" s="58">
        <v>9148726.1047781613</v>
      </c>
      <c r="O10008" s="26">
        <v>9999</v>
      </c>
      <c r="P10008" s="58">
        <v>9148726.1047781613</v>
      </c>
    </row>
    <row r="10009" spans="12:16" ht="15" thickBot="1" x14ac:dyDescent="0.35">
      <c r="L10009" s="59">
        <v>10000</v>
      </c>
      <c r="M10009" s="60">
        <v>0</v>
      </c>
      <c r="O10009" s="59">
        <v>10000</v>
      </c>
      <c r="P10009" s="60">
        <v>0</v>
      </c>
    </row>
  </sheetData>
  <mergeCells count="26">
    <mergeCell ref="G19:H20"/>
    <mergeCell ref="I19:J20"/>
    <mergeCell ref="A27:C27"/>
    <mergeCell ref="D2:F2"/>
    <mergeCell ref="H2:R4"/>
    <mergeCell ref="D3:F3"/>
    <mergeCell ref="D4:F4"/>
    <mergeCell ref="A8:E9"/>
    <mergeCell ref="H8:H9"/>
    <mergeCell ref="I8:I9"/>
    <mergeCell ref="G16:J16"/>
    <mergeCell ref="G17:H18"/>
    <mergeCell ref="I17:J18"/>
    <mergeCell ref="A6:E6"/>
    <mergeCell ref="G6:J6"/>
    <mergeCell ref="L6:M6"/>
    <mergeCell ref="A7:E7"/>
    <mergeCell ref="G7:J7"/>
    <mergeCell ref="L7:M7"/>
    <mergeCell ref="O7:P7"/>
    <mergeCell ref="R7:T7"/>
    <mergeCell ref="M1:N1"/>
    <mergeCell ref="A5:C5"/>
    <mergeCell ref="A1:L1"/>
    <mergeCell ref="O6:P6"/>
    <mergeCell ref="R6:T6"/>
  </mergeCells>
  <hyperlinks>
    <hyperlink ref="D3" r:id="rId1" xr:uid="{D125A42B-DA5C-43A7-BA28-88A62E78903D}"/>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6145" r:id="rId4" name="Scroll Bar 1">
              <controlPr locked="0" defaultSize="0" autoPict="0">
                <anchor moveWithCells="1">
                  <from>
                    <xdr:col>0</xdr:col>
                    <xdr:colOff>22860</xdr:colOff>
                    <xdr:row>4</xdr:row>
                    <xdr:rowOff>7620</xdr:rowOff>
                  </from>
                  <to>
                    <xdr:col>2</xdr:col>
                    <xdr:colOff>929640</xdr:colOff>
                    <xdr:row>4</xdr:row>
                    <xdr:rowOff>327660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3" ma:contentTypeDescription="Create a new document." ma:contentTypeScope="" ma:versionID="11dce0fc4010c7fe83fc097bde37492e">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0bad80d0d4e2e18b61705d3b3d71f29b"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09fcf71-427c-4934-afce-319b36348280" xsi:nil="true"/>
    <lcf76f155ced4ddcb4097134ff3c332f xmlns="a216b0c8-fcd5-406e-8079-2a7ae6586a1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052D31-F8C4-4F6D-AD11-C624DBB13392}"/>
</file>

<file path=customXml/itemProps2.xml><?xml version="1.0" encoding="utf-8"?>
<ds:datastoreItem xmlns:ds="http://schemas.openxmlformats.org/officeDocument/2006/customXml" ds:itemID="{DE14E042-D8D8-43F3-9065-D2A9948A92E0}">
  <ds:schemaRefs>
    <ds:schemaRef ds:uri="http://schemas.microsoft.com/office/2006/metadata/properties"/>
    <ds:schemaRef ds:uri="http://purl.org/dc/dcmitype/"/>
    <ds:schemaRef ds:uri="http://schemas.microsoft.com/office/2006/documentManagement/types"/>
    <ds:schemaRef ds:uri="d84dbf10-1143-4dde-ab31-7bfb5be695bc"/>
    <ds:schemaRef ds:uri="637b445d-e957-4b2b-868c-b8da2737f946"/>
    <ds:schemaRef ds:uri="http://purl.org/dc/elements/1.1/"/>
    <ds:schemaRef ds:uri="http://schemas.openxmlformats.org/package/2006/metadata/core-properties"/>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D1E64665-C642-4A3A-AEF7-2C94B0D924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47</vt:i4>
      </vt:variant>
    </vt:vector>
  </HeadingPairs>
  <TitlesOfParts>
    <vt:vector size="50" baseType="lpstr">
      <vt:lpstr>AI Inputs</vt:lpstr>
      <vt:lpstr>Risk Estimates</vt:lpstr>
      <vt:lpstr>Loss Exceedance Curve</vt:lpstr>
      <vt:lpstr>AI_CONTROL_COST_GEN</vt:lpstr>
      <vt:lpstr>AI_CONTROL_EFF_GEN</vt:lpstr>
      <vt:lpstr>AI_CONTROL_NAME_CORRECT</vt:lpstr>
      <vt:lpstr>AI_CONTROL_NAME_GEN</vt:lpstr>
      <vt:lpstr>AI_CORRECTED_RISKS</vt:lpstr>
      <vt:lpstr>AI_CORRECTED_TAGS</vt:lpstr>
      <vt:lpstr>AI_COST_CORRECT</vt:lpstr>
      <vt:lpstr>AI_Description_Output</vt:lpstr>
      <vt:lpstr>AI_EFF_CORRECT</vt:lpstr>
      <vt:lpstr>AI_IMPACT_CORRECTED</vt:lpstr>
      <vt:lpstr>AI_p5_p95</vt:lpstr>
      <vt:lpstr>AI_PROB_CORRECTED</vt:lpstr>
      <vt:lpstr>AI_Risk_Probabilities</vt:lpstr>
      <vt:lpstr>AI_Risk_Tags</vt:lpstr>
      <vt:lpstr>Base_Script</vt:lpstr>
      <vt:lpstr>Control_Cost</vt:lpstr>
      <vt:lpstr>Control_Eff</vt:lpstr>
      <vt:lpstr>Control_Name</vt:lpstr>
      <vt:lpstr>Control_Prompt_3</vt:lpstr>
      <vt:lpstr>Control_Query</vt:lpstr>
      <vt:lpstr>ControlQuery_2</vt:lpstr>
      <vt:lpstr>Feedback_on_Categories</vt:lpstr>
      <vt:lpstr>Feedback_on_Controls</vt:lpstr>
      <vt:lpstr>Feedback_on_Costs</vt:lpstr>
      <vt:lpstr>Feedback_on_Effectivenesses</vt:lpstr>
      <vt:lpstr>Feedback_on_Impact</vt:lpstr>
      <vt:lpstr>Feedback_on_Probabilities</vt:lpstr>
      <vt:lpstr>Feedback_on_Risk_Names</vt:lpstr>
      <vt:lpstr>Full_risk_definition</vt:lpstr>
      <vt:lpstr>ImpactVarID</vt:lpstr>
      <vt:lpstr>Max_Risks</vt:lpstr>
      <vt:lpstr>ProbVarID</vt:lpstr>
      <vt:lpstr>Risk_Name_Tag_P</vt:lpstr>
      <vt:lpstr>Risk_Name_Text</vt:lpstr>
      <vt:lpstr>Risk_Names</vt:lpstr>
      <vt:lpstr>Risk_p5</vt:lpstr>
      <vt:lpstr>Risk_P95</vt:lpstr>
      <vt:lpstr>Risk_Probabilities</vt:lpstr>
      <vt:lpstr>Risk_Tags</vt:lpstr>
      <vt:lpstr>Risk_UB_LB_Query</vt:lpstr>
      <vt:lpstr>RiskName_Tags</vt:lpstr>
      <vt:lpstr>Summary</vt:lpstr>
      <vt:lpstr>Summary_Input</vt:lpstr>
      <vt:lpstr>Temp</vt:lpstr>
      <vt:lpstr>'Loss Exceedance Curve'!TrialID</vt:lpstr>
      <vt:lpstr>TrialID</vt:lpstr>
      <vt:lpstr>UserInputs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dwhubbard</dc:creator>
  <cp:keywords/>
  <dc:description/>
  <cp:lastModifiedBy>Kathleen Schmidt</cp:lastModifiedBy>
  <cp:revision/>
  <dcterms:created xsi:type="dcterms:W3CDTF">2015-11-07T21:45:27Z</dcterms:created>
  <dcterms:modified xsi:type="dcterms:W3CDTF">2025-09-16T14:07:20Z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4XLRetrievePerWS">
    <vt:lpwstr>Y</vt:lpwstr>
  </property>
  <property fmtid="{D5CDD505-2E9C-101B-9397-08002B2CF9AE}" pid="3" name="K4XLScatterRefresh">
    <vt:lpwstr>N</vt:lpwstr>
  </property>
  <property fmtid="{D5CDD505-2E9C-101B-9397-08002B2CF9AE}" pid="4" name="K4XLVersion">
    <vt:lpwstr>7.2.2494.1</vt:lpwstr>
  </property>
  <property fmtid="{D5CDD505-2E9C-101B-9397-08002B2CF9AE}" pid="5" name="K4XL KID">
    <vt:lpwstr/>
  </property>
  <property fmtid="{D5CDD505-2E9C-101B-9397-08002B2CF9AE}" pid="6" name="K4XL DBKID">
    <vt:lpwstr/>
  </property>
  <property fmtid="{D5CDD505-2E9C-101B-9397-08002B2CF9AE}" pid="7" name="ContentTypeId">
    <vt:lpwstr>0x0101008DF3FC5AAD669145B8AC5E155E8CBF0A</vt:lpwstr>
  </property>
  <property fmtid="{D5CDD505-2E9C-101B-9397-08002B2CF9AE}" pid="8" name="MediaServiceImageTags">
    <vt:lpwstr/>
  </property>
</Properties>
</file>